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ගව" sheetId="1" r:id="rId1"/>
    <sheet name="සම්පූර්ණ ප්‍රගතිය" sheetId="3" r:id="rId2"/>
    <sheet name="මල්" sheetId="5" r:id="rId3"/>
  </sheets>
  <calcPr calcId="124519"/>
</workbook>
</file>

<file path=xl/calcChain.xml><?xml version="1.0" encoding="utf-8"?>
<calcChain xmlns="http://schemas.openxmlformats.org/spreadsheetml/2006/main">
  <c r="R21" i="5"/>
  <c r="Q21"/>
  <c r="S21" s="1"/>
  <c r="D31"/>
  <c r="C31"/>
  <c r="B31"/>
  <c r="S30"/>
  <c r="S29"/>
  <c r="S28"/>
  <c r="S27"/>
  <c r="S26"/>
  <c r="F26"/>
  <c r="E26"/>
  <c r="S25"/>
  <c r="F25"/>
  <c r="S24"/>
  <c r="E24"/>
  <c r="S23"/>
  <c r="S22"/>
  <c r="S20"/>
  <c r="S19"/>
  <c r="S18"/>
  <c r="S17"/>
  <c r="S16"/>
  <c r="S15"/>
  <c r="S14"/>
  <c r="S13"/>
  <c r="S12"/>
  <c r="S11"/>
  <c r="R10"/>
  <c r="Q10" s="1"/>
  <c r="S10" s="1"/>
  <c r="F10"/>
  <c r="E10"/>
  <c r="S9"/>
  <c r="R8"/>
  <c r="Q8"/>
  <c r="F8"/>
  <c r="R7"/>
  <c r="S7" s="1"/>
  <c r="Q7"/>
  <c r="F7"/>
  <c r="T32" i="1"/>
  <c r="S32"/>
  <c r="R32"/>
  <c r="F32"/>
  <c r="E32"/>
  <c r="C32"/>
  <c r="B32"/>
  <c r="P14" i="3"/>
  <c r="E14"/>
  <c r="S8" i="5" l="1"/>
  <c r="S31" s="1"/>
  <c r="Q31"/>
  <c r="R31"/>
</calcChain>
</file>

<file path=xl/sharedStrings.xml><?xml version="1.0" encoding="utf-8"?>
<sst xmlns="http://schemas.openxmlformats.org/spreadsheetml/2006/main" count="190" uniqueCount="109">
  <si>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</si>
  <si>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</si>
  <si>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</si>
  <si>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</si>
  <si>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</si>
  <si>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</si>
  <si>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</si>
  <si>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</si>
  <si>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</si>
  <si>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</si>
  <si>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</si>
  <si>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>√</t>
  </si>
  <si>
    <t>අනුමත කලේ -</t>
  </si>
  <si>
    <t>Saubaggya  production village</t>
  </si>
  <si>
    <t>Monthly Detail Progress of 2021.12.31</t>
  </si>
  <si>
    <t>District -Kandy</t>
  </si>
  <si>
    <t>No</t>
  </si>
  <si>
    <t>DS Division</t>
  </si>
  <si>
    <t xml:space="preserve">G.n Division </t>
  </si>
  <si>
    <t>Name of the proJect</t>
  </si>
  <si>
    <t>Approved Amount (Rs)</t>
  </si>
  <si>
    <t>Physical prograss</t>
  </si>
  <si>
    <t>Financil progrress</t>
  </si>
  <si>
    <t xml:space="preserve">Actuai Expenditure </t>
  </si>
  <si>
    <t xml:space="preserve">Bill in hands </t>
  </si>
  <si>
    <t>Kandy Four Gravets and Gagawata korala</t>
  </si>
  <si>
    <t xml:space="preserve">gurudeniya naganahira and maligathanna </t>
  </si>
  <si>
    <t>Improving Dairiy Production Through Dairy Cattle Management And Compost Production Project as by Production</t>
  </si>
  <si>
    <t>thennekumbura/  Ulpathakumbura/Pallegama/Ampitiya Udagama Uthura/Wewathenna</t>
  </si>
  <si>
    <t>onamental floriculture project</t>
  </si>
  <si>
    <t xml:space="preserve">Amount </t>
  </si>
  <si>
    <t>Prepared By-……………………………………</t>
  </si>
  <si>
    <t>Recommended By-…………………………………</t>
  </si>
  <si>
    <t>Approved BY-.....................................</t>
  </si>
  <si>
    <t>සෞභාග්‍යා නිෂෟපාදන ගම්මාන වැඩසටහන - මහනුවර දිස්ත්‍රික්කය</t>
  </si>
  <si>
    <t>2021 -12.-31දිනට ප්‍රගතිය</t>
  </si>
  <si>
    <t>ප්‍රාදේශීය ලේකම් කොට්ඨාසය - ගඟවටකොරළය මහනුවර</t>
  </si>
  <si>
    <t xml:space="preserve">වසම - ගුරුදෙණිය නැගෙනහිර හා මාලිගාතැන්න  </t>
  </si>
  <si>
    <t>ව්‍යෘපෘතියේ නම -කිරි ආශ්‍රිත නෂ්පාදන හා කොම්පොස්ට් නෂ්පාදනය</t>
  </si>
  <si>
    <t>ප්‍රතිලාභීන් සංඛ්‍යාව -40</t>
  </si>
  <si>
    <t>ක්‍රියාකාරකම</t>
  </si>
  <si>
    <t>අනුමත උපකරන/සතුන් ප්‍රමාණය</t>
  </si>
  <si>
    <t>ලබා දුන් උපකරණ/සතුන් ප්‍රමාණය</t>
  </si>
  <si>
    <t>ව්‍යාපෘතියේ මුළු ඇස්තමේන්තු මුදල රු</t>
  </si>
  <si>
    <t>ප්‍රජා දායකත්වය රු</t>
  </si>
  <si>
    <t>අනුමත රජයේ දායකත්වය රු</t>
  </si>
  <si>
    <t>භෞතික ප්‍රගතිය</t>
  </si>
  <si>
    <t>මුල්‍ය ප්‍රගතිය රු</t>
  </si>
  <si>
    <t>සත්‍ය වියදම රු</t>
  </si>
  <si>
    <t xml:space="preserve">ප්‍රජා දායකත්වය </t>
  </si>
  <si>
    <t>රජයේ දායකත්වය</t>
  </si>
  <si>
    <t>කිරි ගවයින් සදහා</t>
  </si>
  <si>
    <t>ප්‍රවාහන වියදම් (10.000*2)</t>
  </si>
  <si>
    <t>තෘණ දඩු සඳහා</t>
  </si>
  <si>
    <t>වගාව සඳහා අවශ්‍ය පොහොර මිලදි ගැනිම</t>
  </si>
  <si>
    <t>තෘණ කැබලි කිරිමේ යන්ත්‍ර ලබා දිම (90.000*3)</t>
  </si>
  <si>
    <t>කොම්පොස්ට් මැෂිම</t>
  </si>
  <si>
    <t>ශිතකරණ</t>
  </si>
  <si>
    <t xml:space="preserve">සවල් </t>
  </si>
  <si>
    <t>උදළු</t>
  </si>
  <si>
    <t>විල්බැරෝ</t>
  </si>
  <si>
    <t>තාච්චි (යකඩ)</t>
  </si>
  <si>
    <t>කිරි කෑන් ලිටර 10</t>
  </si>
  <si>
    <t>ජොග්ගු ලිටර 1</t>
  </si>
  <si>
    <t>බාල්දි ඇළුමිනියම් ලිටර 5 (පුන්නක්කු සඳහා)</t>
  </si>
  <si>
    <t>බාල්දි ඇළුමිනියම් ලිටර 10(පුන්නක්කු සඳහා)</t>
  </si>
  <si>
    <t>හොස් බට අඩි 100</t>
  </si>
  <si>
    <t>මුල්ලු</t>
  </si>
  <si>
    <t>රේක්ක</t>
  </si>
  <si>
    <t>ගවගාල් ඉදිකිරිම (22.,000*25)</t>
  </si>
  <si>
    <t>කෙම්පොස්ට් නිෂෟපාදන ගෘහ ඉදිකිරිම</t>
  </si>
  <si>
    <t xml:space="preserve">නාම පුවරැ සඳහා </t>
  </si>
  <si>
    <t>පුහුණු වැඩසටහන් සඳහා</t>
  </si>
  <si>
    <t>පරිපාලන වියදම 1.5%</t>
  </si>
  <si>
    <t>එකතුව</t>
  </si>
  <si>
    <t>වර්තමාන තත්වය-</t>
  </si>
  <si>
    <t xml:space="preserve">සකස් කලේ - </t>
  </si>
  <si>
    <t xml:space="preserve">නිර්දේශ කලේ -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</si>
  <si>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</si>
  <si>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අනුමත කලේ - </t>
  </si>
  <si>
    <t>ආරක්ෂිත දැල් ගෘහ 10*10</t>
  </si>
  <si>
    <t>ආරක්ෂිත දැල් ගෘහ 10*18</t>
  </si>
  <si>
    <t>10*10 VIPකැනපි හට් ( සමිති සඳහා)</t>
  </si>
  <si>
    <t>රාක්ක</t>
  </si>
  <si>
    <t>අලවංගු</t>
  </si>
  <si>
    <t>සිංගර් ජල මෝටර්</t>
  </si>
  <si>
    <t>මල් පෝච්චි විශාල</t>
  </si>
  <si>
    <t>මල් පෝච්චි මධ්‍යම</t>
  </si>
  <si>
    <t>මල් පෝච්චි කුඩා</t>
  </si>
  <si>
    <t>විල් බැරෝ</t>
  </si>
  <si>
    <t>හෝර්ස් (අඩි 50)</t>
  </si>
  <si>
    <t>මව් ශාක ඇන්තූරියම් (බ්ලැක් කාර්ඩිනල්)</t>
  </si>
  <si>
    <t>බ්ලැක් කාර්ඩිනල් පැළ</t>
  </si>
  <si>
    <t>ඇන්තූරියම් ලේඩි ජේන් පැළ</t>
  </si>
  <si>
    <t>ඇන්තූරියම් රෝයල් පින්ක් පැළ</t>
  </si>
  <si>
    <t>මව් ශාක ඹ්කිඩ් පැළ</t>
  </si>
  <si>
    <t>ඹ්කිඩ් පැළ ඩෙන්ඩ්‍රොබියම්</t>
  </si>
  <si>
    <t>ක්‍රිස්ටිනා</t>
  </si>
  <si>
    <t>රෙඩ් ෆාම්</t>
  </si>
  <si>
    <t>කොන්ටායානා ෆාම්</t>
  </si>
  <si>
    <t>රෙෝස</t>
  </si>
  <si>
    <t>බිගෝනියා</t>
  </si>
  <si>
    <t>කැක්ටස්</t>
  </si>
  <si>
    <t xml:space="preserve">   </t>
  </si>
  <si>
    <t>ප්‍රතිලාභීන් සංඛ්‍යාව -49</t>
  </si>
  <si>
    <t xml:space="preserve">ව්‍යෘපෘතියේ නම විසිතුරු මල් වගා ප්‍රගතිය </t>
  </si>
  <si>
    <t xml:space="preserve">වසම් - වැවතැන්න/තැන්නේකුඹුර/උල්පතකුඔර/අමිපිටිය උඩගම උතුර/පල්ලේගම </t>
  </si>
  <si>
    <t>සකස් කලේ</t>
  </si>
  <si>
    <t>නිර්දේශ කලේ-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</si>
</sst>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.000_);_(* \(#,##0.0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1" xfId="0" applyBorder="1"/>
    <xf numFmtId="43" fontId="0" fillId="0" borderId="0" xfId="1" applyFont="1"/>
    <xf numFmtId="43" fontId="0" fillId="0" borderId="0" xfId="0" applyNumberFormat="1"/>
    <xf numFmtId="0" fontId="2" fillId="0" borderId="1" xfId="0" applyFont="1" applyBorder="1"/>
    <xf numFmtId="43" fontId="0" fillId="0" borderId="1" xfId="0" applyNumberFormat="1" applyBorder="1" applyAlignment="1">
      <alignment vertical="center" wrapText="1"/>
    </xf>
    <xf numFmtId="4" fontId="0" fillId="0" borderId="1" xfId="0" applyNumberFormat="1" applyBorder="1"/>
    <xf numFmtId="43" fontId="0" fillId="0" borderId="1" xfId="1" applyFont="1" applyBorder="1" applyAlignment="1">
      <alignment vertical="center"/>
    </xf>
    <xf numFmtId="164" fontId="0" fillId="0" borderId="0" xfId="1" applyNumberFormat="1" applyFont="1"/>
    <xf numFmtId="0" fontId="0" fillId="0" borderId="0" xfId="0" applyFont="1"/>
    <xf numFmtId="0" fontId="2" fillId="0" borderId="0" xfId="0" applyFont="1"/>
    <xf numFmtId="0" fontId="0" fillId="0" borderId="0" xfId="0" applyNumberFormat="1" applyFont="1"/>
    <xf numFmtId="4" fontId="0" fillId="0" borderId="0" xfId="0" applyNumberFormat="1"/>
    <xf numFmtId="3" fontId="0" fillId="0" borderId="0" xfId="0" applyNumberFormat="1"/>
    <xf numFmtId="4" fontId="0" fillId="0" borderId="0" xfId="0" applyNumberFormat="1" applyFill="1"/>
    <xf numFmtId="0" fontId="0" fillId="0" borderId="0" xfId="0" applyFill="1"/>
    <xf numFmtId="4" fontId="0" fillId="0" borderId="0" xfId="0" applyNumberFormat="1" applyFont="1"/>
    <xf numFmtId="0" fontId="0" fillId="0" borderId="0" xfId="0" applyFont="1" applyFill="1" applyBorder="1"/>
    <xf numFmtId="43" fontId="1" fillId="0" borderId="0" xfId="1" applyFont="1"/>
    <xf numFmtId="0" fontId="2" fillId="0" borderId="0" xfId="0" applyFont="1" applyAlignment="1">
      <alignment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/>
    <xf numFmtId="43" fontId="6" fillId="0" borderId="1" xfId="1" applyFont="1" applyBorder="1"/>
    <xf numFmtId="3" fontId="6" fillId="0" borderId="1" xfId="0" applyNumberFormat="1" applyFont="1" applyBorder="1"/>
    <xf numFmtId="0" fontId="7" fillId="0" borderId="1" xfId="0" applyFont="1" applyBorder="1"/>
    <xf numFmtId="4" fontId="6" fillId="0" borderId="1" xfId="0" applyNumberFormat="1" applyFont="1" applyBorder="1"/>
    <xf numFmtId="0" fontId="6" fillId="0" borderId="6" xfId="0" applyFont="1" applyFill="1" applyBorder="1"/>
    <xf numFmtId="43" fontId="6" fillId="0" borderId="6" xfId="1" applyFont="1" applyFill="1" applyBorder="1"/>
    <xf numFmtId="3" fontId="6" fillId="0" borderId="6" xfId="0" applyNumberFormat="1" applyFont="1" applyFill="1" applyBorder="1"/>
    <xf numFmtId="43" fontId="6" fillId="0" borderId="1" xfId="1" applyFont="1" applyFill="1" applyBorder="1"/>
    <xf numFmtId="0" fontId="6" fillId="0" borderId="1" xfId="0" applyFont="1" applyFill="1" applyBorder="1"/>
    <xf numFmtId="3" fontId="6" fillId="0" borderId="1" xfId="0" applyNumberFormat="1" applyFont="1" applyFill="1" applyBorder="1"/>
    <xf numFmtId="0" fontId="5" fillId="0" borderId="1" xfId="0" applyFont="1" applyBorder="1"/>
    <xf numFmtId="43" fontId="5" fillId="0" borderId="1" xfId="1" applyFont="1" applyBorder="1"/>
    <xf numFmtId="3" fontId="5" fillId="0" borderId="1" xfId="0" applyNumberFormat="1" applyFont="1" applyBorder="1"/>
    <xf numFmtId="0" fontId="9" fillId="0" borderId="0" xfId="0" applyFont="1"/>
    <xf numFmtId="0" fontId="8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/>
    <xf numFmtId="43" fontId="9" fillId="0" borderId="1" xfId="1" applyFont="1" applyBorder="1"/>
    <xf numFmtId="3" fontId="9" fillId="0" borderId="1" xfId="0" applyNumberFormat="1" applyFont="1" applyBorder="1"/>
    <xf numFmtId="0" fontId="10" fillId="0" borderId="1" xfId="0" applyFont="1" applyBorder="1"/>
    <xf numFmtId="4" fontId="9" fillId="0" borderId="1" xfId="0" applyNumberFormat="1" applyFont="1" applyBorder="1"/>
    <xf numFmtId="43" fontId="9" fillId="0" borderId="1" xfId="1" applyNumberFormat="1" applyFont="1" applyBorder="1"/>
    <xf numFmtId="2" fontId="9" fillId="0" borderId="1" xfId="0" applyNumberFormat="1" applyFont="1" applyBorder="1"/>
    <xf numFmtId="0" fontId="9" fillId="2" borderId="1" xfId="0" applyFont="1" applyFill="1" applyBorder="1"/>
    <xf numFmtId="3" fontId="9" fillId="2" borderId="1" xfId="0" applyNumberFormat="1" applyFont="1" applyFill="1" applyBorder="1"/>
    <xf numFmtId="0" fontId="10" fillId="2" borderId="1" xfId="0" applyFont="1" applyFill="1" applyBorder="1"/>
    <xf numFmtId="4" fontId="9" fillId="2" borderId="1" xfId="0" applyNumberFormat="1" applyFont="1" applyFill="1" applyBorder="1"/>
    <xf numFmtId="0" fontId="8" fillId="0" borderId="1" xfId="0" applyFont="1" applyBorder="1"/>
    <xf numFmtId="3" fontId="8" fillId="0" borderId="1" xfId="0" applyNumberFormat="1" applyFont="1" applyBorder="1"/>
    <xf numFmtId="4" fontId="8" fillId="0" borderId="1" xfId="0" applyNumberFormat="1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9" fillId="0" borderId="1" xfId="0" applyFont="1" applyFill="1" applyBorder="1"/>
    <xf numFmtId="0" fontId="9" fillId="0" borderId="0" xfId="0" applyFont="1" applyFill="1" applyBorder="1"/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43" fontId="0" fillId="0" borderId="1" xfId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0" fillId="0" borderId="7" xfId="1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/>
    <xf numFmtId="4" fontId="0" fillId="0" borderId="5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5" xfId="0" applyNumberFormat="1" applyBorder="1" applyAlignment="1">
      <alignment vertical="center"/>
    </xf>
    <xf numFmtId="4" fontId="0" fillId="0" borderId="7" xfId="0" applyNumberForma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7"/>
  <sheetViews>
    <sheetView topLeftCell="A14" workbookViewId="0">
      <selection activeCell="F29" sqref="F29"/>
    </sheetView>
  </sheetViews>
  <sheetFormatPr defaultRowHeight="15"/>
  <cols>
    <col min="1" max="1" width="35.140625" customWidth="1"/>
    <col min="2" max="2" width="5.140625" customWidth="1"/>
    <col min="3" max="3" width="7.42578125" customWidth="1"/>
    <col min="4" max="4" width="12.140625" customWidth="1"/>
    <col min="5" max="6" width="9.140625" customWidth="1"/>
    <col min="7" max="7" width="1.7109375" customWidth="1"/>
    <col min="8" max="8" width="2.5703125" customWidth="1"/>
    <col min="9" max="9" width="2.140625" customWidth="1"/>
    <col min="10" max="10" width="2.42578125" customWidth="1"/>
    <col min="11" max="11" width="2.28515625" customWidth="1"/>
    <col min="12" max="12" width="2.140625" hidden="1" customWidth="1"/>
    <col min="13" max="14" width="2.140625" customWidth="1"/>
    <col min="15" max="15" width="1.7109375" customWidth="1"/>
    <col min="16" max="17" width="2.28515625" customWidth="1"/>
    <col min="18" max="18" width="10.140625" customWidth="1"/>
    <col min="19" max="19" width="12" customWidth="1"/>
    <col min="20" max="20" width="13.28515625" customWidth="1"/>
  </cols>
  <sheetData>
    <row r="1" spans="1:20">
      <c r="A1" s="67" t="s">
        <v>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39"/>
    </row>
    <row r="2" spans="1:20">
      <c r="A2" s="40" t="s">
        <v>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39"/>
    </row>
    <row r="3" spans="1:20" ht="15" customHeight="1">
      <c r="A3" s="40" t="s">
        <v>36</v>
      </c>
      <c r="B3" s="40"/>
      <c r="C3" s="40"/>
      <c r="D3" s="40"/>
      <c r="E3" s="40"/>
      <c r="F3" s="40"/>
      <c r="G3" s="40"/>
      <c r="H3" s="40"/>
      <c r="I3" s="40"/>
      <c r="J3" s="40" t="s">
        <v>37</v>
      </c>
      <c r="K3" s="40"/>
      <c r="L3" s="40"/>
      <c r="M3" s="40"/>
      <c r="N3" s="40"/>
      <c r="O3" s="40"/>
      <c r="P3" s="40"/>
      <c r="Q3" s="40"/>
      <c r="R3" s="40"/>
      <c r="S3" s="40"/>
      <c r="T3" s="39"/>
    </row>
    <row r="4" spans="1:20" ht="15" customHeight="1">
      <c r="A4" s="40" t="s">
        <v>38</v>
      </c>
      <c r="B4" s="40"/>
      <c r="C4" s="40"/>
      <c r="D4" s="40"/>
      <c r="E4" s="40"/>
      <c r="F4" s="40"/>
      <c r="G4" s="40"/>
      <c r="H4" s="40"/>
      <c r="I4" s="40"/>
      <c r="J4" s="40" t="s">
        <v>39</v>
      </c>
      <c r="K4" s="40"/>
      <c r="L4" s="40"/>
      <c r="M4" s="40"/>
      <c r="N4" s="40"/>
      <c r="O4" s="40"/>
      <c r="P4" s="40"/>
      <c r="Q4" s="40"/>
      <c r="R4" s="40"/>
      <c r="S4" s="40"/>
      <c r="T4" s="39"/>
    </row>
    <row r="5" spans="1:20" ht="0.7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39"/>
    </row>
    <row r="6" spans="1:20" ht="15" customHeight="1">
      <c r="A6" s="62" t="s">
        <v>40</v>
      </c>
      <c r="B6" s="62" t="s">
        <v>41</v>
      </c>
      <c r="C6" s="62" t="s">
        <v>42</v>
      </c>
      <c r="D6" s="62" t="s">
        <v>43</v>
      </c>
      <c r="E6" s="62" t="s">
        <v>44</v>
      </c>
      <c r="F6" s="62" t="s">
        <v>45</v>
      </c>
      <c r="G6" s="68" t="s">
        <v>46</v>
      </c>
      <c r="H6" s="69"/>
      <c r="I6" s="69"/>
      <c r="J6" s="69"/>
      <c r="K6" s="69"/>
      <c r="L6" s="69"/>
      <c r="M6" s="69"/>
      <c r="N6" s="69"/>
      <c r="O6" s="69"/>
      <c r="P6" s="69"/>
      <c r="Q6" s="70"/>
      <c r="R6" s="41" t="s">
        <v>47</v>
      </c>
      <c r="S6" s="42"/>
      <c r="T6" s="62" t="s">
        <v>48</v>
      </c>
    </row>
    <row r="7" spans="1:20" ht="15" customHeight="1">
      <c r="A7" s="63"/>
      <c r="B7" s="63"/>
      <c r="C7" s="63"/>
      <c r="D7" s="63"/>
      <c r="E7" s="63"/>
      <c r="F7" s="63"/>
      <c r="G7" s="65" t="s">
        <v>0</v>
      </c>
      <c r="H7" s="65" t="s">
        <v>7</v>
      </c>
      <c r="I7" s="65" t="s">
        <v>8</v>
      </c>
      <c r="J7" s="65" t="s">
        <v>9</v>
      </c>
      <c r="K7" s="65" t="s">
        <v>10</v>
      </c>
      <c r="L7" s="41"/>
      <c r="M7" s="65" t="s">
        <v>2</v>
      </c>
      <c r="N7" s="65" t="s">
        <v>3</v>
      </c>
      <c r="O7" s="65" t="s">
        <v>4</v>
      </c>
      <c r="P7" s="65" t="s">
        <v>5</v>
      </c>
      <c r="Q7" s="65" t="s">
        <v>6</v>
      </c>
      <c r="R7" s="62" t="s">
        <v>49</v>
      </c>
      <c r="S7" s="62" t="s">
        <v>50</v>
      </c>
      <c r="T7" s="63"/>
    </row>
    <row r="8" spans="1:20" ht="74.25" customHeight="1">
      <c r="A8" s="64"/>
      <c r="B8" s="64"/>
      <c r="C8" s="64"/>
      <c r="D8" s="64"/>
      <c r="E8" s="64"/>
      <c r="F8" s="64"/>
      <c r="G8" s="66"/>
      <c r="H8" s="66"/>
      <c r="I8" s="66"/>
      <c r="J8" s="66"/>
      <c r="K8" s="66"/>
      <c r="L8" s="41"/>
      <c r="M8" s="66"/>
      <c r="N8" s="66"/>
      <c r="O8" s="66"/>
      <c r="P8" s="66"/>
      <c r="Q8" s="66"/>
      <c r="R8" s="64"/>
      <c r="S8" s="64"/>
      <c r="T8" s="64"/>
    </row>
    <row r="9" spans="1:20">
      <c r="A9" s="43" t="s">
        <v>51</v>
      </c>
      <c r="B9" s="43">
        <v>5</v>
      </c>
      <c r="C9" s="43">
        <v>2</v>
      </c>
      <c r="D9" s="44">
        <v>4169700</v>
      </c>
      <c r="E9" s="45">
        <v>237500</v>
      </c>
      <c r="F9" s="45">
        <v>237500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6" t="s">
        <v>11</v>
      </c>
      <c r="R9" s="47">
        <v>9200</v>
      </c>
      <c r="S9" s="47">
        <v>118800</v>
      </c>
      <c r="T9" s="47">
        <v>118800</v>
      </c>
    </row>
    <row r="10" spans="1:20">
      <c r="A10" s="57" t="s">
        <v>52</v>
      </c>
      <c r="B10" s="43">
        <v>0</v>
      </c>
      <c r="C10" s="43">
        <v>0</v>
      </c>
      <c r="D10" s="43"/>
      <c r="E10" s="45">
        <v>10000</v>
      </c>
      <c r="F10" s="45">
        <v>10000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6" t="s">
        <v>11</v>
      </c>
      <c r="R10" s="43"/>
      <c r="S10" s="47">
        <v>5400</v>
      </c>
      <c r="T10" s="47">
        <v>5400</v>
      </c>
    </row>
    <row r="11" spans="1:20">
      <c r="A11" s="43" t="s">
        <v>53</v>
      </c>
      <c r="B11" s="43">
        <v>2100</v>
      </c>
      <c r="C11" s="43">
        <v>10000</v>
      </c>
      <c r="D11" s="43"/>
      <c r="E11" s="43"/>
      <c r="F11" s="45">
        <v>210000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6" t="s">
        <v>11</v>
      </c>
      <c r="R11" s="43"/>
      <c r="S11" s="47">
        <v>40000</v>
      </c>
      <c r="T11" s="47">
        <v>40000</v>
      </c>
    </row>
    <row r="12" spans="1:20">
      <c r="A12" s="43" t="s">
        <v>54</v>
      </c>
      <c r="B12" s="43">
        <v>0</v>
      </c>
      <c r="C12" s="43">
        <v>0</v>
      </c>
      <c r="D12" s="43"/>
      <c r="E12" s="43"/>
      <c r="F12" s="45">
        <v>7500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6" t="s">
        <v>11</v>
      </c>
      <c r="R12" s="43"/>
      <c r="S12" s="47">
        <v>26251</v>
      </c>
      <c r="T12" s="47">
        <v>26251</v>
      </c>
    </row>
    <row r="13" spans="1:20" ht="33" customHeight="1">
      <c r="A13" s="58" t="s">
        <v>55</v>
      </c>
      <c r="B13" s="43">
        <v>3</v>
      </c>
      <c r="C13" s="43">
        <v>0</v>
      </c>
      <c r="D13" s="43"/>
      <c r="E13" s="45">
        <v>135000</v>
      </c>
      <c r="F13" s="45">
        <v>135000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6"/>
      <c r="R13" s="43"/>
      <c r="S13" s="43">
        <v>0</v>
      </c>
      <c r="T13" s="43">
        <v>0</v>
      </c>
    </row>
    <row r="14" spans="1:20">
      <c r="A14" s="43" t="s">
        <v>56</v>
      </c>
      <c r="B14" s="43">
        <v>3</v>
      </c>
      <c r="C14" s="43">
        <v>1</v>
      </c>
      <c r="D14" s="43"/>
      <c r="E14" s="45">
        <v>150000</v>
      </c>
      <c r="F14" s="45">
        <v>150000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6" t="s">
        <v>11</v>
      </c>
      <c r="R14" s="43"/>
      <c r="S14" s="47">
        <v>185000</v>
      </c>
      <c r="T14" s="47">
        <v>185000</v>
      </c>
    </row>
    <row r="15" spans="1:20">
      <c r="A15" s="43" t="s">
        <v>57</v>
      </c>
      <c r="B15" s="43">
        <v>5</v>
      </c>
      <c r="C15" s="43">
        <v>0</v>
      </c>
      <c r="D15" s="43"/>
      <c r="E15" s="45">
        <v>125000</v>
      </c>
      <c r="F15" s="45">
        <v>125000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6"/>
      <c r="R15" s="43"/>
      <c r="S15" s="43">
        <v>0</v>
      </c>
      <c r="T15" s="43">
        <v>0</v>
      </c>
    </row>
    <row r="16" spans="1:20">
      <c r="A16" s="43" t="s">
        <v>58</v>
      </c>
      <c r="B16" s="43">
        <v>25</v>
      </c>
      <c r="C16" s="43">
        <v>13</v>
      </c>
      <c r="D16" s="43"/>
      <c r="E16" s="45">
        <v>7500</v>
      </c>
      <c r="F16" s="45">
        <v>7500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6" t="s">
        <v>11</v>
      </c>
      <c r="R16" s="44">
        <v>7686.4</v>
      </c>
      <c r="S16" s="44">
        <v>7686.4</v>
      </c>
      <c r="T16" s="44">
        <v>7686.4</v>
      </c>
    </row>
    <row r="17" spans="1:22">
      <c r="A17" s="43" t="s">
        <v>59</v>
      </c>
      <c r="B17" s="43">
        <v>30</v>
      </c>
      <c r="C17" s="43">
        <v>16</v>
      </c>
      <c r="D17" s="43"/>
      <c r="E17" s="45">
        <v>15000</v>
      </c>
      <c r="F17" s="45">
        <v>15000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6" t="s">
        <v>11</v>
      </c>
      <c r="R17" s="48">
        <v>7600</v>
      </c>
      <c r="S17" s="44">
        <v>7600</v>
      </c>
      <c r="T17" s="44">
        <v>7600</v>
      </c>
    </row>
    <row r="18" spans="1:22">
      <c r="A18" s="43" t="s">
        <v>60</v>
      </c>
      <c r="B18" s="43">
        <v>20</v>
      </c>
      <c r="C18" s="43">
        <v>6</v>
      </c>
      <c r="D18" s="43"/>
      <c r="E18" s="45">
        <v>45000</v>
      </c>
      <c r="F18" s="45">
        <v>45000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6" t="s">
        <v>11</v>
      </c>
      <c r="R18" s="48">
        <v>19116</v>
      </c>
      <c r="S18" s="49">
        <v>19116</v>
      </c>
      <c r="T18" s="49">
        <v>19116</v>
      </c>
    </row>
    <row r="19" spans="1:22">
      <c r="A19" s="43" t="s">
        <v>61</v>
      </c>
      <c r="B19" s="43">
        <v>30</v>
      </c>
      <c r="C19" s="43">
        <v>10</v>
      </c>
      <c r="D19" s="43"/>
      <c r="E19" s="45">
        <v>2250</v>
      </c>
      <c r="F19" s="45">
        <v>2250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6" t="s">
        <v>11</v>
      </c>
      <c r="R19" s="48">
        <v>2430</v>
      </c>
      <c r="S19" s="44">
        <v>2430</v>
      </c>
      <c r="T19" s="44">
        <v>2430</v>
      </c>
    </row>
    <row r="20" spans="1:22">
      <c r="A20" s="43" t="s">
        <v>62</v>
      </c>
      <c r="B20" s="43">
        <v>30</v>
      </c>
      <c r="C20" s="43">
        <v>1</v>
      </c>
      <c r="D20" s="43"/>
      <c r="E20" s="45">
        <v>19500</v>
      </c>
      <c r="F20" s="45">
        <v>19500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6" t="s">
        <v>11</v>
      </c>
      <c r="R20" s="48">
        <v>3500</v>
      </c>
      <c r="S20" s="44">
        <v>4060</v>
      </c>
      <c r="T20" s="44">
        <v>4060</v>
      </c>
    </row>
    <row r="21" spans="1:22">
      <c r="A21" s="43" t="s">
        <v>63</v>
      </c>
      <c r="B21" s="43">
        <v>30</v>
      </c>
      <c r="C21" s="43">
        <v>2</v>
      </c>
      <c r="D21" s="43"/>
      <c r="E21" s="45">
        <v>7500</v>
      </c>
      <c r="F21" s="45">
        <v>7500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6" t="s">
        <v>11</v>
      </c>
      <c r="R21" s="48">
        <v>295</v>
      </c>
      <c r="S21" s="49">
        <v>295</v>
      </c>
      <c r="T21" s="49">
        <v>295</v>
      </c>
    </row>
    <row r="22" spans="1:22">
      <c r="A22" s="57" t="s">
        <v>64</v>
      </c>
      <c r="B22" s="43">
        <v>30</v>
      </c>
      <c r="C22" s="43">
        <v>4</v>
      </c>
      <c r="D22" s="43"/>
      <c r="E22" s="45">
        <v>7500</v>
      </c>
      <c r="F22" s="45">
        <v>7500</v>
      </c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6" t="s">
        <v>11</v>
      </c>
      <c r="R22" s="48">
        <v>780</v>
      </c>
      <c r="S22" s="49">
        <v>780</v>
      </c>
      <c r="T22" s="49">
        <v>780</v>
      </c>
    </row>
    <row r="23" spans="1:22">
      <c r="A23" s="43" t="s">
        <v>65</v>
      </c>
      <c r="B23" s="43">
        <v>30</v>
      </c>
      <c r="C23" s="43">
        <v>4</v>
      </c>
      <c r="D23" s="43"/>
      <c r="E23" s="45">
        <v>15000</v>
      </c>
      <c r="F23" s="45">
        <v>15000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6" t="s">
        <v>11</v>
      </c>
      <c r="R23" s="48">
        <v>1380</v>
      </c>
      <c r="S23" s="44">
        <v>1380</v>
      </c>
      <c r="T23" s="44">
        <v>1380</v>
      </c>
    </row>
    <row r="24" spans="1:22">
      <c r="A24" s="43" t="s">
        <v>66</v>
      </c>
      <c r="B24" s="43">
        <v>30</v>
      </c>
      <c r="C24" s="43">
        <v>5</v>
      </c>
      <c r="D24" s="43"/>
      <c r="E24" s="45">
        <v>30000</v>
      </c>
      <c r="F24" s="45">
        <v>30000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6" t="s">
        <v>11</v>
      </c>
      <c r="R24" s="48">
        <v>8375</v>
      </c>
      <c r="S24" s="44">
        <v>8375</v>
      </c>
      <c r="T24" s="44">
        <v>8375</v>
      </c>
    </row>
    <row r="25" spans="1:22">
      <c r="A25" s="43" t="s">
        <v>67</v>
      </c>
      <c r="B25" s="43">
        <v>20</v>
      </c>
      <c r="C25" s="43">
        <v>3</v>
      </c>
      <c r="D25" s="43"/>
      <c r="E25" s="45">
        <v>15000</v>
      </c>
      <c r="F25" s="45">
        <v>15000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6" t="s">
        <v>11</v>
      </c>
      <c r="R25" s="48">
        <v>2413.5</v>
      </c>
      <c r="S25" s="49">
        <v>2413.5</v>
      </c>
      <c r="T25" s="49">
        <v>2413.5</v>
      </c>
    </row>
    <row r="26" spans="1:22">
      <c r="A26" s="43" t="s">
        <v>68</v>
      </c>
      <c r="B26" s="43">
        <v>15</v>
      </c>
      <c r="C26" s="43">
        <v>7</v>
      </c>
      <c r="D26" s="43"/>
      <c r="E26" s="45">
        <v>3750</v>
      </c>
      <c r="F26" s="45">
        <v>3750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6" t="s">
        <v>11</v>
      </c>
      <c r="R26" s="48">
        <v>1487</v>
      </c>
      <c r="S26" s="49">
        <v>1487.5</v>
      </c>
      <c r="T26" s="49">
        <v>1487.5</v>
      </c>
      <c r="V26" t="s">
        <v>11</v>
      </c>
    </row>
    <row r="27" spans="1:22" ht="15.75" customHeight="1">
      <c r="A27" s="50" t="s">
        <v>69</v>
      </c>
      <c r="B27" s="50">
        <v>25</v>
      </c>
      <c r="C27" s="50">
        <v>14</v>
      </c>
      <c r="D27" s="50"/>
      <c r="E27" s="51">
        <v>2750000</v>
      </c>
      <c r="F27" s="51">
        <v>2750000</v>
      </c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2" t="s">
        <v>11</v>
      </c>
      <c r="R27" s="50"/>
      <c r="S27" s="53">
        <v>1340168.3</v>
      </c>
      <c r="T27" s="53">
        <v>1340168.3</v>
      </c>
    </row>
    <row r="28" spans="1:22">
      <c r="A28" s="43" t="s">
        <v>70</v>
      </c>
      <c r="B28" s="43">
        <v>3</v>
      </c>
      <c r="C28" s="43">
        <v>0</v>
      </c>
      <c r="D28" s="43"/>
      <c r="E28" s="45">
        <v>100000</v>
      </c>
      <c r="F28" s="45">
        <v>200000</v>
      </c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6"/>
      <c r="R28" s="43"/>
      <c r="S28" s="43">
        <v>0</v>
      </c>
      <c r="T28" s="43">
        <v>0</v>
      </c>
    </row>
    <row r="29" spans="1:22">
      <c r="A29" s="43" t="s">
        <v>71</v>
      </c>
      <c r="B29" s="43"/>
      <c r="C29" s="43">
        <v>16</v>
      </c>
      <c r="D29" s="43"/>
      <c r="E29" s="45"/>
      <c r="F29" s="45">
        <v>40000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6"/>
      <c r="R29" s="43"/>
      <c r="S29" s="43"/>
      <c r="T29" s="44">
        <v>32500</v>
      </c>
    </row>
    <row r="30" spans="1:22">
      <c r="A30" s="43" t="s">
        <v>72</v>
      </c>
      <c r="B30" s="43"/>
      <c r="C30" s="43">
        <v>2</v>
      </c>
      <c r="D30" s="43"/>
      <c r="E30" s="43"/>
      <c r="F30" s="45" t="s">
        <v>103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6" t="s">
        <v>11</v>
      </c>
      <c r="R30" s="43"/>
      <c r="S30" s="47">
        <v>20775</v>
      </c>
      <c r="T30" s="47">
        <v>20775</v>
      </c>
    </row>
    <row r="31" spans="1:22">
      <c r="A31" s="43" t="s">
        <v>73</v>
      </c>
      <c r="B31" s="43"/>
      <c r="C31" s="43"/>
      <c r="D31" s="43"/>
      <c r="E31" s="43"/>
      <c r="F31" s="45">
        <v>61020</v>
      </c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6" t="s">
        <v>11</v>
      </c>
      <c r="R31" s="43"/>
      <c r="S31" s="43"/>
      <c r="T31" s="47"/>
    </row>
    <row r="32" spans="1:22">
      <c r="A32" s="54" t="s">
        <v>74</v>
      </c>
      <c r="B32" s="54">
        <f>SUM(B9:B31)</f>
        <v>2434</v>
      </c>
      <c r="C32" s="54">
        <f>SUM(C9:C31)</f>
        <v>10106</v>
      </c>
      <c r="D32" s="54"/>
      <c r="E32" s="55">
        <f>SUM(E9:E31)</f>
        <v>3675500</v>
      </c>
      <c r="F32" s="55">
        <f>SUM(F9:F31)</f>
        <v>4094020</v>
      </c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46" t="s">
        <v>11</v>
      </c>
      <c r="R32" s="56">
        <f>SUM(R9:R31)</f>
        <v>64262.9</v>
      </c>
      <c r="S32" s="56">
        <f>SUM(S9:S31)</f>
        <v>1792017.7000000002</v>
      </c>
      <c r="T32" s="56">
        <f>SUM(T9:T31)</f>
        <v>1824517.7000000002</v>
      </c>
    </row>
    <row r="33" spans="1:20">
      <c r="A33" s="39" t="s">
        <v>75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spans="1:20">
      <c r="A34" s="9" t="s">
        <v>76</v>
      </c>
      <c r="B34" s="9"/>
      <c r="C34" s="9"/>
      <c r="D34" s="9" t="s">
        <v>77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1" t="s">
        <v>78</v>
      </c>
      <c r="O35" s="9"/>
      <c r="P35" s="9"/>
      <c r="Q35" s="9"/>
      <c r="R35" s="9"/>
      <c r="S35" s="9"/>
      <c r="T35" s="9"/>
    </row>
    <row r="36" spans="1:20">
      <c r="B36" s="9"/>
      <c r="C36" s="9"/>
      <c r="F36" s="9"/>
      <c r="G36" s="9"/>
      <c r="H36" s="9"/>
      <c r="I36" s="9"/>
      <c r="J36" s="9"/>
      <c r="K36" s="9"/>
      <c r="L36" s="9" t="s">
        <v>79</v>
      </c>
      <c r="M36" s="9"/>
      <c r="N36" s="9"/>
      <c r="O36" s="9"/>
      <c r="P36" s="9"/>
      <c r="Q36" s="9"/>
      <c r="R36" s="9"/>
      <c r="S36" s="9"/>
      <c r="T36" s="9"/>
    </row>
    <row r="37" spans="1:20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</sheetData>
  <mergeCells count="21">
    <mergeCell ref="A1:S1"/>
    <mergeCell ref="A6:A8"/>
    <mergeCell ref="B6:B8"/>
    <mergeCell ref="C6:C8"/>
    <mergeCell ref="D6:D8"/>
    <mergeCell ref="E6:E8"/>
    <mergeCell ref="F6:F8"/>
    <mergeCell ref="G6:Q6"/>
    <mergeCell ref="Q7:Q8"/>
    <mergeCell ref="R7:R8"/>
    <mergeCell ref="S7:S8"/>
    <mergeCell ref="T6:T8"/>
    <mergeCell ref="G7:G8"/>
    <mergeCell ref="H7:H8"/>
    <mergeCell ref="I7:I8"/>
    <mergeCell ref="J7:J8"/>
    <mergeCell ref="K7:K8"/>
    <mergeCell ref="M7:M8"/>
    <mergeCell ref="N7:N8"/>
    <mergeCell ref="O7:O8"/>
    <mergeCell ref="P7:P8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activeCell="P12" sqref="P12:P13"/>
    </sheetView>
  </sheetViews>
  <sheetFormatPr defaultRowHeight="15"/>
  <cols>
    <col min="1" max="1" width="4.28515625" customWidth="1"/>
    <col min="2" max="2" width="10.28515625" customWidth="1"/>
    <col min="3" max="3" width="11" customWidth="1"/>
    <col min="4" max="4" width="14.7109375" customWidth="1"/>
    <col min="5" max="5" width="13.42578125" customWidth="1"/>
    <col min="6" max="12" width="3.85546875" customWidth="1"/>
    <col min="13" max="13" width="2.85546875" customWidth="1"/>
    <col min="14" max="14" width="4.85546875" customWidth="1"/>
    <col min="15" max="15" width="6.42578125" customWidth="1"/>
    <col min="16" max="16" width="14.7109375" customWidth="1"/>
    <col min="17" max="17" width="14" customWidth="1"/>
    <col min="19" max="19" width="13.28515625" bestFit="1" customWidth="1"/>
  </cols>
  <sheetData>
    <row r="1" spans="1:19" ht="21" customHeight="1">
      <c r="A1" s="71" t="s">
        <v>13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9" ht="14.25" customHeight="1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9" hidden="1">
      <c r="A3" s="9"/>
      <c r="B3" s="9"/>
      <c r="C3" s="9"/>
      <c r="D3" s="9"/>
      <c r="E3" s="5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9">
      <c r="A4" s="72" t="s">
        <v>15</v>
      </c>
      <c r="B4" s="72"/>
      <c r="C4" s="72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9" ht="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9" ht="18" customHeight="1">
      <c r="A6" s="73" t="s">
        <v>16</v>
      </c>
      <c r="B6" s="73" t="s">
        <v>17</v>
      </c>
      <c r="C6" s="76" t="s">
        <v>18</v>
      </c>
      <c r="D6" s="76" t="s">
        <v>19</v>
      </c>
      <c r="E6" s="76" t="s">
        <v>20</v>
      </c>
      <c r="F6" s="79" t="s">
        <v>21</v>
      </c>
      <c r="G6" s="79"/>
      <c r="H6" s="79"/>
      <c r="I6" s="79"/>
      <c r="J6" s="79"/>
      <c r="K6" s="79"/>
      <c r="L6" s="79"/>
      <c r="M6" s="79"/>
      <c r="N6" s="79"/>
      <c r="O6" s="79"/>
      <c r="P6" s="79" t="s">
        <v>22</v>
      </c>
      <c r="Q6" s="79"/>
    </row>
    <row r="7" spans="1:19" ht="29.25" customHeight="1">
      <c r="A7" s="74"/>
      <c r="B7" s="74"/>
      <c r="C7" s="77"/>
      <c r="D7" s="77"/>
      <c r="E7" s="77"/>
      <c r="F7" s="80" t="s">
        <v>0</v>
      </c>
      <c r="G7" s="79" t="s">
        <v>1</v>
      </c>
      <c r="H7" s="79"/>
      <c r="I7" s="79"/>
      <c r="J7" s="79"/>
      <c r="K7" s="80" t="s">
        <v>2</v>
      </c>
      <c r="L7" s="80" t="s">
        <v>3</v>
      </c>
      <c r="M7" s="80" t="s">
        <v>4</v>
      </c>
      <c r="N7" s="80" t="s">
        <v>5</v>
      </c>
      <c r="O7" s="80" t="s">
        <v>6</v>
      </c>
      <c r="P7" s="79" t="s">
        <v>23</v>
      </c>
      <c r="Q7" s="79" t="s">
        <v>24</v>
      </c>
    </row>
    <row r="8" spans="1:19" ht="13.5" customHeight="1">
      <c r="A8" s="75"/>
      <c r="B8" s="75"/>
      <c r="C8" s="78"/>
      <c r="D8" s="78"/>
      <c r="E8" s="78"/>
      <c r="F8" s="80"/>
      <c r="G8" s="4" t="s">
        <v>7</v>
      </c>
      <c r="H8" s="4" t="s">
        <v>8</v>
      </c>
      <c r="I8" s="4" t="s">
        <v>9</v>
      </c>
      <c r="J8" s="4" t="s">
        <v>10</v>
      </c>
      <c r="K8" s="80"/>
      <c r="L8" s="80"/>
      <c r="M8" s="80"/>
      <c r="N8" s="80"/>
      <c r="O8" s="80"/>
      <c r="P8" s="79"/>
      <c r="Q8" s="79"/>
    </row>
    <row r="9" spans="1:19" ht="78" customHeight="1">
      <c r="A9" s="81">
        <v>1</v>
      </c>
      <c r="B9" s="82" t="s">
        <v>25</v>
      </c>
      <c r="C9" s="82" t="s">
        <v>26</v>
      </c>
      <c r="D9" s="83" t="s">
        <v>27</v>
      </c>
      <c r="E9" s="84">
        <v>4169700</v>
      </c>
      <c r="F9" s="85"/>
      <c r="G9" s="88"/>
      <c r="H9" s="85"/>
      <c r="I9" s="85"/>
      <c r="J9" s="85"/>
      <c r="K9" s="88"/>
      <c r="L9" s="85"/>
      <c r="M9" s="85"/>
      <c r="N9" s="85"/>
      <c r="O9" s="91" t="s">
        <v>11</v>
      </c>
      <c r="P9" s="94">
        <v>1824517.7</v>
      </c>
      <c r="Q9" s="97"/>
    </row>
    <row r="10" spans="1:19" ht="24" customHeight="1">
      <c r="A10" s="81"/>
      <c r="B10" s="82"/>
      <c r="C10" s="82"/>
      <c r="D10" s="83"/>
      <c r="E10" s="84"/>
      <c r="F10" s="86"/>
      <c r="G10" s="89"/>
      <c r="H10" s="86"/>
      <c r="I10" s="86"/>
      <c r="J10" s="86"/>
      <c r="K10" s="89"/>
      <c r="L10" s="86"/>
      <c r="M10" s="86"/>
      <c r="N10" s="86"/>
      <c r="O10" s="92"/>
      <c r="P10" s="95"/>
      <c r="Q10" s="98"/>
    </row>
    <row r="11" spans="1:19" ht="93" customHeight="1">
      <c r="A11" s="81"/>
      <c r="B11" s="82"/>
      <c r="C11" s="82"/>
      <c r="D11" s="83"/>
      <c r="E11" s="84"/>
      <c r="F11" s="87"/>
      <c r="G11" s="90"/>
      <c r="H11" s="87"/>
      <c r="I11" s="87"/>
      <c r="J11" s="87"/>
      <c r="K11" s="90"/>
      <c r="L11" s="87"/>
      <c r="M11" s="87"/>
      <c r="N11" s="87"/>
      <c r="O11" s="93"/>
      <c r="P11" s="96"/>
      <c r="Q11" s="99"/>
      <c r="S11" s="2"/>
    </row>
    <row r="12" spans="1:19" ht="126" customHeight="1">
      <c r="A12" s="81">
        <v>2</v>
      </c>
      <c r="B12" s="82"/>
      <c r="C12" s="100" t="s">
        <v>28</v>
      </c>
      <c r="D12" s="82" t="s">
        <v>29</v>
      </c>
      <c r="E12" s="101">
        <v>5243115</v>
      </c>
      <c r="F12" s="85"/>
      <c r="H12" s="85"/>
      <c r="I12" s="85"/>
      <c r="J12" s="85"/>
      <c r="K12" s="85"/>
      <c r="L12" s="85"/>
      <c r="M12" s="85"/>
      <c r="N12" s="88" t="s">
        <v>11</v>
      </c>
      <c r="O12" s="85"/>
      <c r="P12" s="103">
        <v>2448131</v>
      </c>
      <c r="Q12" s="105"/>
      <c r="S12" s="2"/>
    </row>
    <row r="13" spans="1:19">
      <c r="A13" s="81"/>
      <c r="B13" s="82"/>
      <c r="C13" s="100"/>
      <c r="D13" s="82"/>
      <c r="E13" s="102"/>
      <c r="F13" s="87"/>
      <c r="H13" s="87"/>
      <c r="I13" s="87"/>
      <c r="J13" s="87"/>
      <c r="K13" s="87"/>
      <c r="L13" s="87"/>
      <c r="M13" s="87"/>
      <c r="N13" s="90"/>
      <c r="O13" s="87"/>
      <c r="P13" s="104"/>
      <c r="Q13" s="106"/>
      <c r="S13" s="2"/>
    </row>
    <row r="14" spans="1:19" ht="21" customHeight="1">
      <c r="A14" s="107" t="s">
        <v>30</v>
      </c>
      <c r="B14" s="108"/>
      <c r="C14" s="108"/>
      <c r="D14" s="109"/>
      <c r="E14" s="5">
        <f>SUM(E9:E13)</f>
        <v>9412815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6">
        <f>SUM(P9:P13)</f>
        <v>4272648.7</v>
      </c>
      <c r="Q14" s="7"/>
    </row>
    <row r="15" spans="1:19" ht="8.25" customHeight="1"/>
    <row r="16" spans="1:19" hidden="1"/>
    <row r="17" spans="1:16" hidden="1"/>
    <row r="18" spans="1:16" ht="15" customHeight="1">
      <c r="A18" s="110" t="s">
        <v>31</v>
      </c>
      <c r="B18" s="110"/>
      <c r="C18" s="110"/>
      <c r="E18" s="110" t="s">
        <v>32</v>
      </c>
      <c r="F18" s="110"/>
      <c r="G18" s="110"/>
      <c r="H18" s="110"/>
      <c r="I18" s="110"/>
      <c r="J18" s="110"/>
      <c r="K18" s="110"/>
      <c r="L18" s="110"/>
      <c r="N18" s="110" t="s">
        <v>33</v>
      </c>
      <c r="O18" s="110"/>
      <c r="P18" s="110"/>
    </row>
    <row r="24" spans="1:16">
      <c r="P24" s="8"/>
    </row>
    <row r="25" spans="1:16">
      <c r="P25" s="3"/>
    </row>
    <row r="26" spans="1:16">
      <c r="P26" s="3"/>
    </row>
  </sheetData>
  <mergeCells count="55">
    <mergeCell ref="O12:O13"/>
    <mergeCell ref="P12:P13"/>
    <mergeCell ref="Q12:Q13"/>
    <mergeCell ref="A14:D14"/>
    <mergeCell ref="A18:C18"/>
    <mergeCell ref="E18:L18"/>
    <mergeCell ref="N18:P18"/>
    <mergeCell ref="I12:I13"/>
    <mergeCell ref="J12:J13"/>
    <mergeCell ref="K12:K13"/>
    <mergeCell ref="L12:L13"/>
    <mergeCell ref="M12:M13"/>
    <mergeCell ref="N12:N13"/>
    <mergeCell ref="N9:N11"/>
    <mergeCell ref="O9:O11"/>
    <mergeCell ref="P9:P11"/>
    <mergeCell ref="Q9:Q11"/>
    <mergeCell ref="A12:A13"/>
    <mergeCell ref="C12:C13"/>
    <mergeCell ref="D12:D13"/>
    <mergeCell ref="E12:E13"/>
    <mergeCell ref="F12:F13"/>
    <mergeCell ref="H12:H13"/>
    <mergeCell ref="H9:H11"/>
    <mergeCell ref="I9:I11"/>
    <mergeCell ref="J9:J11"/>
    <mergeCell ref="K9:K11"/>
    <mergeCell ref="L9:L11"/>
    <mergeCell ref="M9:M11"/>
    <mergeCell ref="F9:F11"/>
    <mergeCell ref="G9:G11"/>
    <mergeCell ref="F7:F8"/>
    <mergeCell ref="G7:J7"/>
    <mergeCell ref="K7:K8"/>
    <mergeCell ref="A9:A11"/>
    <mergeCell ref="B9:B13"/>
    <mergeCell ref="C9:C11"/>
    <mergeCell ref="D9:D11"/>
    <mergeCell ref="E9:E11"/>
    <mergeCell ref="A1:Q1"/>
    <mergeCell ref="A2:Q2"/>
    <mergeCell ref="A4:C4"/>
    <mergeCell ref="A6:A8"/>
    <mergeCell ref="B6:B8"/>
    <mergeCell ref="C6:C8"/>
    <mergeCell ref="D6:D8"/>
    <mergeCell ref="E6:E8"/>
    <mergeCell ref="F6:O6"/>
    <mergeCell ref="P6:Q6"/>
    <mergeCell ref="O7:O8"/>
    <mergeCell ref="P7:P8"/>
    <mergeCell ref="Q7:Q8"/>
    <mergeCell ref="L7:L8"/>
    <mergeCell ref="M7:M8"/>
    <mergeCell ref="N7:N8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40"/>
  <sheetViews>
    <sheetView topLeftCell="A22" workbookViewId="0">
      <selection activeCell="D32" sqref="D32"/>
    </sheetView>
  </sheetViews>
  <sheetFormatPr defaultRowHeight="15"/>
  <cols>
    <col min="1" max="1" width="24.42578125" customWidth="1"/>
    <col min="3" max="3" width="8.7109375" customWidth="1"/>
    <col min="4" max="4" width="11" customWidth="1"/>
    <col min="5" max="5" width="9.42578125" customWidth="1"/>
    <col min="6" max="6" width="8.42578125" customWidth="1"/>
    <col min="7" max="16" width="2.5703125" customWidth="1"/>
    <col min="17" max="17" width="11" customWidth="1"/>
    <col min="18" max="19" width="11.28515625" customWidth="1"/>
    <col min="21" max="21" width="9.140625" style="12"/>
  </cols>
  <sheetData>
    <row r="1" spans="1:22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  <c r="U1"/>
      <c r="V1" s="12"/>
    </row>
    <row r="2" spans="1:22">
      <c r="A2" s="10" t="s">
        <v>36</v>
      </c>
      <c r="B2" s="10"/>
      <c r="C2" s="10"/>
      <c r="D2" s="10"/>
      <c r="E2" s="10"/>
      <c r="F2" s="113" t="s">
        <v>106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9"/>
      <c r="U2"/>
      <c r="V2" s="12"/>
    </row>
    <row r="3" spans="1:22">
      <c r="A3" s="10" t="s">
        <v>105</v>
      </c>
      <c r="B3" s="10"/>
      <c r="C3" s="10"/>
      <c r="D3" s="10"/>
      <c r="E3" s="10"/>
      <c r="F3" s="114" t="s">
        <v>104</v>
      </c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/>
      <c r="V3" s="12"/>
    </row>
    <row r="4" spans="1:22">
      <c r="A4" s="115" t="s">
        <v>40</v>
      </c>
      <c r="B4" s="118" t="s">
        <v>41</v>
      </c>
      <c r="C4" s="118" t="s">
        <v>42</v>
      </c>
      <c r="D4" s="118" t="s">
        <v>43</v>
      </c>
      <c r="E4" s="118" t="s">
        <v>44</v>
      </c>
      <c r="F4" s="118" t="s">
        <v>45</v>
      </c>
      <c r="G4" s="20" t="s">
        <v>46</v>
      </c>
      <c r="H4" s="21"/>
      <c r="I4" s="21"/>
      <c r="J4" s="21"/>
      <c r="K4" s="21"/>
      <c r="L4" s="21"/>
      <c r="M4" s="21"/>
      <c r="N4" s="21"/>
      <c r="O4" s="21"/>
      <c r="P4" s="22"/>
      <c r="Q4" s="23" t="s">
        <v>47</v>
      </c>
      <c r="R4" s="24"/>
      <c r="S4" s="118" t="s">
        <v>48</v>
      </c>
      <c r="U4"/>
      <c r="V4" s="12"/>
    </row>
    <row r="5" spans="1:22">
      <c r="A5" s="116"/>
      <c r="B5" s="119"/>
      <c r="C5" s="119"/>
      <c r="D5" s="119"/>
      <c r="E5" s="119"/>
      <c r="F5" s="119"/>
      <c r="G5" s="111" t="s">
        <v>0</v>
      </c>
      <c r="H5" s="111" t="s">
        <v>7</v>
      </c>
      <c r="I5" s="111" t="s">
        <v>8</v>
      </c>
      <c r="J5" s="111" t="s">
        <v>9</v>
      </c>
      <c r="K5" s="111" t="s">
        <v>10</v>
      </c>
      <c r="L5" s="111" t="s">
        <v>2</v>
      </c>
      <c r="M5" s="111" t="s">
        <v>3</v>
      </c>
      <c r="N5" s="111" t="s">
        <v>4</v>
      </c>
      <c r="O5" s="111" t="s">
        <v>5</v>
      </c>
      <c r="P5" s="111" t="s">
        <v>6</v>
      </c>
      <c r="Q5" s="118" t="s">
        <v>49</v>
      </c>
      <c r="R5" s="118" t="s">
        <v>50</v>
      </c>
      <c r="S5" s="119"/>
      <c r="U5"/>
      <c r="V5" s="12"/>
    </row>
    <row r="6" spans="1:22">
      <c r="A6" s="117"/>
      <c r="B6" s="120"/>
      <c r="C6" s="120"/>
      <c r="D6" s="120"/>
      <c r="E6" s="120"/>
      <c r="F6" s="120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20"/>
      <c r="R6" s="120"/>
      <c r="S6" s="120"/>
    </row>
    <row r="7" spans="1:22">
      <c r="A7" s="43" t="s">
        <v>80</v>
      </c>
      <c r="B7" s="25">
        <v>37</v>
      </c>
      <c r="C7" s="25">
        <v>37</v>
      </c>
      <c r="D7" s="26">
        <v>2365280.5</v>
      </c>
      <c r="E7" s="27">
        <v>946112.2</v>
      </c>
      <c r="F7" s="27">
        <f>D7/100*60</f>
        <v>1419168.3</v>
      </c>
      <c r="G7" s="25"/>
      <c r="H7" s="25"/>
      <c r="I7" s="25"/>
      <c r="J7" s="25"/>
      <c r="K7" s="25"/>
      <c r="L7" s="25"/>
      <c r="M7" s="25"/>
      <c r="N7" s="25"/>
      <c r="O7" s="25"/>
      <c r="P7" s="28" t="s">
        <v>11</v>
      </c>
      <c r="Q7" s="26">
        <f>36700*37</f>
        <v>1357900</v>
      </c>
      <c r="R7" s="26">
        <f>30236*37</f>
        <v>1118732</v>
      </c>
      <c r="S7" s="29">
        <f>Q7+R7</f>
        <v>2476632</v>
      </c>
      <c r="T7" s="13"/>
    </row>
    <row r="8" spans="1:22">
      <c r="A8" s="43" t="s">
        <v>81</v>
      </c>
      <c r="B8" s="25">
        <v>8</v>
      </c>
      <c r="C8" s="25">
        <v>8</v>
      </c>
      <c r="D8" s="26">
        <v>644744</v>
      </c>
      <c r="E8" s="27">
        <v>257897.60000000001</v>
      </c>
      <c r="F8" s="27">
        <f>D8/100*60</f>
        <v>386846.39999999997</v>
      </c>
      <c r="G8" s="25"/>
      <c r="H8" s="25"/>
      <c r="I8" s="25"/>
      <c r="J8" s="25"/>
      <c r="K8" s="25"/>
      <c r="L8" s="25"/>
      <c r="M8" s="25"/>
      <c r="N8" s="25"/>
      <c r="O8" s="25"/>
      <c r="P8" s="28" t="s">
        <v>11</v>
      </c>
      <c r="Q8" s="26">
        <f>42700*8</f>
        <v>341600</v>
      </c>
      <c r="R8" s="26">
        <f>41893*8</f>
        <v>335144</v>
      </c>
      <c r="S8" s="29">
        <f t="shared" ref="S8:S30" si="0">Q8+R8</f>
        <v>676744</v>
      </c>
      <c r="T8" s="13"/>
    </row>
    <row r="9" spans="1:22" ht="26.25">
      <c r="A9" s="57" t="s">
        <v>82</v>
      </c>
      <c r="B9" s="25">
        <v>5</v>
      </c>
      <c r="C9" s="25">
        <v>5</v>
      </c>
      <c r="D9" s="26">
        <v>187500</v>
      </c>
      <c r="E9" s="25">
        <v>0</v>
      </c>
      <c r="F9" s="27">
        <v>187500</v>
      </c>
      <c r="G9" s="25"/>
      <c r="H9" s="25"/>
      <c r="I9" s="25"/>
      <c r="J9" s="25"/>
      <c r="K9" s="25"/>
      <c r="L9" s="25"/>
      <c r="M9" s="25"/>
      <c r="N9" s="25"/>
      <c r="O9" s="25"/>
      <c r="P9" s="28" t="s">
        <v>11</v>
      </c>
      <c r="Q9" s="26"/>
      <c r="R9" s="26">
        <v>187500</v>
      </c>
      <c r="S9" s="29">
        <f t="shared" si="0"/>
        <v>187500</v>
      </c>
      <c r="T9" s="13"/>
    </row>
    <row r="10" spans="1:22">
      <c r="A10" s="43" t="s">
        <v>83</v>
      </c>
      <c r="B10" s="25">
        <v>42</v>
      </c>
      <c r="C10" s="25">
        <v>42</v>
      </c>
      <c r="D10" s="26">
        <v>336000</v>
      </c>
      <c r="E10" s="25">
        <f>D10/100*40</f>
        <v>134400</v>
      </c>
      <c r="F10" s="27">
        <f>D10/100*60</f>
        <v>201600</v>
      </c>
      <c r="G10" s="25"/>
      <c r="H10" s="25"/>
      <c r="I10" s="25"/>
      <c r="J10" s="25"/>
      <c r="K10" s="25"/>
      <c r="L10" s="25"/>
      <c r="M10" s="25"/>
      <c r="N10" s="25"/>
      <c r="O10" s="25"/>
      <c r="P10" s="28" t="s">
        <v>11</v>
      </c>
      <c r="Q10" s="26">
        <f>R10/100*40</f>
        <v>134400</v>
      </c>
      <c r="R10" s="26">
        <f>8000*42</f>
        <v>336000</v>
      </c>
      <c r="S10" s="29">
        <f t="shared" si="0"/>
        <v>470400</v>
      </c>
      <c r="T10" s="13"/>
    </row>
    <row r="11" spans="1:22">
      <c r="A11" s="43" t="s">
        <v>84</v>
      </c>
      <c r="B11" s="25">
        <v>2</v>
      </c>
      <c r="C11" s="25">
        <v>2</v>
      </c>
      <c r="D11" s="26">
        <v>3500</v>
      </c>
      <c r="E11" s="27">
        <v>1750</v>
      </c>
      <c r="F11" s="27">
        <v>1750</v>
      </c>
      <c r="G11" s="25"/>
      <c r="H11" s="25"/>
      <c r="I11" s="25"/>
      <c r="J11" s="25"/>
      <c r="K11" s="25"/>
      <c r="L11" s="25"/>
      <c r="M11" s="25"/>
      <c r="N11" s="25"/>
      <c r="O11" s="25"/>
      <c r="P11" s="28" t="s">
        <v>11</v>
      </c>
      <c r="Q11" s="26">
        <v>1750</v>
      </c>
      <c r="R11" s="26">
        <v>1750</v>
      </c>
      <c r="S11" s="29">
        <f t="shared" si="0"/>
        <v>3500</v>
      </c>
      <c r="T11" s="13"/>
    </row>
    <row r="12" spans="1:22">
      <c r="A12" s="43" t="s">
        <v>85</v>
      </c>
      <c r="B12" s="25">
        <v>4</v>
      </c>
      <c r="C12" s="25">
        <v>2</v>
      </c>
      <c r="D12" s="26">
        <v>100000</v>
      </c>
      <c r="E12" s="27">
        <v>40000</v>
      </c>
      <c r="F12" s="27">
        <v>60000</v>
      </c>
      <c r="G12" s="25"/>
      <c r="H12" s="25"/>
      <c r="I12" s="25"/>
      <c r="J12" s="25"/>
      <c r="K12" s="25"/>
      <c r="L12" s="25"/>
      <c r="M12" s="25"/>
      <c r="N12" s="25"/>
      <c r="O12" s="25"/>
      <c r="P12" s="28" t="s">
        <v>11</v>
      </c>
      <c r="Q12" s="26">
        <v>45000</v>
      </c>
      <c r="R12" s="26">
        <v>45000</v>
      </c>
      <c r="S12" s="29">
        <f t="shared" si="0"/>
        <v>90000</v>
      </c>
      <c r="T12" s="13"/>
    </row>
    <row r="13" spans="1:22">
      <c r="A13" s="43" t="s">
        <v>86</v>
      </c>
      <c r="B13" s="25">
        <v>2580</v>
      </c>
      <c r="C13" s="25">
        <v>70</v>
      </c>
      <c r="D13" s="26">
        <v>387000</v>
      </c>
      <c r="E13" s="27">
        <v>193500</v>
      </c>
      <c r="F13" s="27">
        <v>193500</v>
      </c>
      <c r="G13" s="25"/>
      <c r="H13" s="25"/>
      <c r="I13" s="25"/>
      <c r="J13" s="25"/>
      <c r="K13" s="25"/>
      <c r="L13" s="25"/>
      <c r="M13" s="25"/>
      <c r="N13" s="25"/>
      <c r="O13" s="25"/>
      <c r="P13" s="28" t="s">
        <v>11</v>
      </c>
      <c r="Q13" s="26">
        <v>19600</v>
      </c>
      <c r="R13" s="26">
        <v>19600</v>
      </c>
      <c r="S13" s="29">
        <f t="shared" si="0"/>
        <v>39200</v>
      </c>
      <c r="T13" s="13"/>
    </row>
    <row r="14" spans="1:22">
      <c r="A14" s="43" t="s">
        <v>87</v>
      </c>
      <c r="B14" s="25">
        <v>730</v>
      </c>
      <c r="C14" s="25">
        <v>165</v>
      </c>
      <c r="D14" s="26">
        <v>73000</v>
      </c>
      <c r="E14" s="27">
        <v>36500</v>
      </c>
      <c r="F14" s="27">
        <v>36500</v>
      </c>
      <c r="G14" s="25"/>
      <c r="H14" s="25"/>
      <c r="I14" s="25"/>
      <c r="J14" s="25"/>
      <c r="K14" s="25"/>
      <c r="L14" s="25"/>
      <c r="M14" s="25"/>
      <c r="N14" s="25"/>
      <c r="O14" s="25"/>
      <c r="P14" s="28" t="s">
        <v>11</v>
      </c>
      <c r="Q14" s="26">
        <v>23100</v>
      </c>
      <c r="R14" s="26">
        <v>23100</v>
      </c>
      <c r="S14" s="29">
        <f t="shared" si="0"/>
        <v>46200</v>
      </c>
      <c r="T14" s="13"/>
    </row>
    <row r="15" spans="1:22">
      <c r="A15" s="43" t="s">
        <v>88</v>
      </c>
      <c r="B15" s="25">
        <v>1800</v>
      </c>
      <c r="C15" s="25">
        <v>1800</v>
      </c>
      <c r="D15" s="26">
        <v>162000</v>
      </c>
      <c r="E15" s="27">
        <v>81000</v>
      </c>
      <c r="F15" s="27">
        <v>81000</v>
      </c>
      <c r="G15" s="25"/>
      <c r="H15" s="25"/>
      <c r="I15" s="25"/>
      <c r="J15" s="25"/>
      <c r="K15" s="25"/>
      <c r="L15" s="25"/>
      <c r="M15" s="25"/>
      <c r="N15" s="25"/>
      <c r="O15" s="25"/>
      <c r="P15" s="28" t="s">
        <v>11</v>
      </c>
      <c r="Q15" s="26">
        <v>162000</v>
      </c>
      <c r="R15" s="26">
        <v>162000</v>
      </c>
      <c r="S15" s="29">
        <f t="shared" si="0"/>
        <v>324000</v>
      </c>
      <c r="T15" s="13"/>
    </row>
    <row r="16" spans="1:22">
      <c r="A16" s="43" t="s">
        <v>89</v>
      </c>
      <c r="B16" s="25">
        <v>22</v>
      </c>
      <c r="C16" s="25">
        <v>2</v>
      </c>
      <c r="D16" s="26">
        <v>77000</v>
      </c>
      <c r="E16" s="27">
        <v>38500</v>
      </c>
      <c r="F16" s="27">
        <v>38500</v>
      </c>
      <c r="G16" s="25"/>
      <c r="H16" s="25"/>
      <c r="I16" s="25"/>
      <c r="J16" s="25"/>
      <c r="K16" s="25"/>
      <c r="L16" s="25"/>
      <c r="M16" s="25"/>
      <c r="N16" s="25"/>
      <c r="O16" s="25"/>
      <c r="P16" s="28" t="s">
        <v>11</v>
      </c>
      <c r="Q16" s="26">
        <v>5600</v>
      </c>
      <c r="R16" s="26">
        <v>5600</v>
      </c>
      <c r="S16" s="29">
        <f t="shared" si="0"/>
        <v>11200</v>
      </c>
      <c r="T16" s="13"/>
    </row>
    <row r="17" spans="1:21">
      <c r="A17" s="43" t="s">
        <v>90</v>
      </c>
      <c r="B17" s="25">
        <v>14</v>
      </c>
      <c r="C17" s="25">
        <v>1</v>
      </c>
      <c r="D17" s="26">
        <v>35000</v>
      </c>
      <c r="E17" s="27">
        <v>17500</v>
      </c>
      <c r="F17" s="27">
        <v>17500</v>
      </c>
      <c r="G17" s="25"/>
      <c r="H17" s="25"/>
      <c r="I17" s="25"/>
      <c r="J17" s="25"/>
      <c r="K17" s="25"/>
      <c r="L17" s="25"/>
      <c r="M17" s="25"/>
      <c r="N17" s="25"/>
      <c r="O17" s="25"/>
      <c r="P17" s="28" t="s">
        <v>11</v>
      </c>
      <c r="Q17" s="26">
        <v>775</v>
      </c>
      <c r="R17" s="26">
        <v>775</v>
      </c>
      <c r="S17" s="29">
        <f t="shared" si="0"/>
        <v>1550</v>
      </c>
      <c r="T17" s="13"/>
    </row>
    <row r="18" spans="1:21" ht="26.25">
      <c r="A18" s="57" t="s">
        <v>91</v>
      </c>
      <c r="B18" s="25">
        <v>285</v>
      </c>
      <c r="C18" s="25">
        <v>3</v>
      </c>
      <c r="D18" s="26">
        <v>427500</v>
      </c>
      <c r="E18" s="27">
        <v>213750</v>
      </c>
      <c r="F18" s="27">
        <v>213750</v>
      </c>
      <c r="G18" s="25"/>
      <c r="H18" s="25"/>
      <c r="I18" s="25"/>
      <c r="J18" s="25"/>
      <c r="K18" s="25"/>
      <c r="L18" s="25"/>
      <c r="M18" s="25"/>
      <c r="N18" s="25"/>
      <c r="O18" s="25"/>
      <c r="P18" s="28" t="s">
        <v>11</v>
      </c>
      <c r="Q18" s="26">
        <v>8850</v>
      </c>
      <c r="R18" s="26">
        <v>8850</v>
      </c>
      <c r="S18" s="29">
        <f t="shared" si="0"/>
        <v>17700</v>
      </c>
      <c r="T18" s="13"/>
    </row>
    <row r="19" spans="1:21">
      <c r="A19" s="43" t="s">
        <v>92</v>
      </c>
      <c r="B19" s="25">
        <v>76</v>
      </c>
      <c r="C19" s="25">
        <v>76</v>
      </c>
      <c r="D19" s="26">
        <v>68400</v>
      </c>
      <c r="E19" s="27">
        <v>34200</v>
      </c>
      <c r="F19" s="27">
        <v>34200</v>
      </c>
      <c r="G19" s="25"/>
      <c r="H19" s="25"/>
      <c r="I19" s="25"/>
      <c r="J19" s="25"/>
      <c r="K19" s="25"/>
      <c r="L19" s="25"/>
      <c r="M19" s="25"/>
      <c r="N19" s="25"/>
      <c r="O19" s="25"/>
      <c r="P19" s="28" t="s">
        <v>11</v>
      </c>
      <c r="Q19" s="26">
        <v>34200</v>
      </c>
      <c r="R19" s="26">
        <v>34200</v>
      </c>
      <c r="S19" s="29">
        <f t="shared" si="0"/>
        <v>68400</v>
      </c>
      <c r="T19" s="13"/>
    </row>
    <row r="20" spans="1:21">
      <c r="A20" s="43" t="s">
        <v>93</v>
      </c>
      <c r="B20" s="30">
        <v>100</v>
      </c>
      <c r="C20" s="30">
        <v>100</v>
      </c>
      <c r="D20" s="31">
        <v>35000</v>
      </c>
      <c r="E20" s="32">
        <v>17500</v>
      </c>
      <c r="F20" s="32">
        <v>17500</v>
      </c>
      <c r="G20" s="25"/>
      <c r="H20" s="25"/>
      <c r="I20" s="25"/>
      <c r="J20" s="25"/>
      <c r="K20" s="25"/>
      <c r="L20" s="25"/>
      <c r="M20" s="25"/>
      <c r="N20" s="25"/>
      <c r="O20" s="25"/>
      <c r="P20" s="28" t="s">
        <v>11</v>
      </c>
      <c r="Q20" s="33">
        <v>17500</v>
      </c>
      <c r="R20" s="31">
        <v>17500</v>
      </c>
      <c r="S20" s="29">
        <f t="shared" si="0"/>
        <v>35000</v>
      </c>
      <c r="T20" s="13"/>
    </row>
    <row r="21" spans="1:21">
      <c r="A21" s="43" t="s">
        <v>94</v>
      </c>
      <c r="B21" s="25">
        <v>37</v>
      </c>
      <c r="C21" s="25">
        <v>37</v>
      </c>
      <c r="D21" s="26">
        <v>19980</v>
      </c>
      <c r="E21" s="27">
        <v>9990</v>
      </c>
      <c r="F21" s="27">
        <v>9990</v>
      </c>
      <c r="G21" s="25"/>
      <c r="H21" s="25"/>
      <c r="I21" s="25"/>
      <c r="J21" s="25"/>
      <c r="K21" s="25"/>
      <c r="L21" s="25"/>
      <c r="M21" s="25"/>
      <c r="N21" s="25"/>
      <c r="O21" s="25"/>
      <c r="P21" s="28" t="s">
        <v>11</v>
      </c>
      <c r="Q21" s="26">
        <f>E21</f>
        <v>9990</v>
      </c>
      <c r="R21" s="26">
        <f>F21</f>
        <v>9990</v>
      </c>
      <c r="S21" s="29">
        <f t="shared" si="0"/>
        <v>19980</v>
      </c>
      <c r="T21" s="13"/>
    </row>
    <row r="22" spans="1:21">
      <c r="A22" s="43" t="s">
        <v>95</v>
      </c>
      <c r="B22" s="25">
        <v>700</v>
      </c>
      <c r="C22" s="25">
        <v>2</v>
      </c>
      <c r="D22" s="26">
        <v>1050000</v>
      </c>
      <c r="E22" s="27">
        <v>525000</v>
      </c>
      <c r="F22" s="27">
        <v>525000</v>
      </c>
      <c r="G22" s="25"/>
      <c r="H22" s="25"/>
      <c r="I22" s="25"/>
      <c r="J22" s="25"/>
      <c r="K22" s="25"/>
      <c r="L22" s="25"/>
      <c r="M22" s="25"/>
      <c r="N22" s="25"/>
      <c r="O22" s="25"/>
      <c r="P22" s="28" t="s">
        <v>11</v>
      </c>
      <c r="Q22" s="26">
        <v>600</v>
      </c>
      <c r="R22" s="26">
        <v>600</v>
      </c>
      <c r="S22" s="29">
        <f t="shared" si="0"/>
        <v>1200</v>
      </c>
      <c r="T22" s="13"/>
    </row>
    <row r="23" spans="1:21">
      <c r="A23" s="43" t="s">
        <v>96</v>
      </c>
      <c r="B23" s="25">
        <v>1960</v>
      </c>
      <c r="C23" s="25">
        <v>126</v>
      </c>
      <c r="D23" s="26">
        <v>490000</v>
      </c>
      <c r="E23" s="27">
        <v>245000</v>
      </c>
      <c r="F23" s="27">
        <v>245000</v>
      </c>
      <c r="G23" s="25"/>
      <c r="H23" s="25"/>
      <c r="I23" s="25"/>
      <c r="J23" s="25"/>
      <c r="K23" s="25"/>
      <c r="L23" s="25"/>
      <c r="M23" s="25"/>
      <c r="N23" s="25"/>
      <c r="O23" s="25"/>
      <c r="P23" s="28" t="s">
        <v>11</v>
      </c>
      <c r="Q23" s="26">
        <v>3780</v>
      </c>
      <c r="R23" s="26">
        <v>3780</v>
      </c>
      <c r="S23" s="29">
        <f t="shared" si="0"/>
        <v>7560</v>
      </c>
      <c r="T23" s="13"/>
    </row>
    <row r="24" spans="1:21">
      <c r="A24" s="43" t="s">
        <v>97</v>
      </c>
      <c r="B24" s="25">
        <v>1390</v>
      </c>
      <c r="C24" s="30">
        <v>20</v>
      </c>
      <c r="D24" s="26">
        <v>139000</v>
      </c>
      <c r="E24" s="27">
        <f>D24/100*50</f>
        <v>69500</v>
      </c>
      <c r="F24" s="27">
        <v>69500</v>
      </c>
      <c r="G24" s="25"/>
      <c r="H24" s="25"/>
      <c r="I24" s="25"/>
      <c r="J24" s="25"/>
      <c r="K24" s="25"/>
      <c r="L24" s="25"/>
      <c r="M24" s="25"/>
      <c r="N24" s="25"/>
      <c r="O24" s="25"/>
      <c r="P24" s="28" t="s">
        <v>11</v>
      </c>
      <c r="Q24" s="26">
        <v>1000</v>
      </c>
      <c r="R24" s="26">
        <v>1000</v>
      </c>
      <c r="S24" s="29">
        <f t="shared" si="0"/>
        <v>2000</v>
      </c>
      <c r="T24" s="13"/>
    </row>
    <row r="25" spans="1:21" s="15" customFormat="1">
      <c r="A25" s="60" t="s">
        <v>98</v>
      </c>
      <c r="B25" s="34">
        <v>1805</v>
      </c>
      <c r="C25" s="34">
        <v>45</v>
      </c>
      <c r="D25" s="33">
        <v>902500</v>
      </c>
      <c r="E25" s="35">
        <v>451250</v>
      </c>
      <c r="F25" s="27">
        <f>D25/100*50</f>
        <v>451250</v>
      </c>
      <c r="G25" s="34"/>
      <c r="H25" s="34"/>
      <c r="I25" s="34"/>
      <c r="J25" s="34"/>
      <c r="K25" s="34"/>
      <c r="L25" s="34"/>
      <c r="M25" s="34"/>
      <c r="N25" s="34"/>
      <c r="O25" s="34"/>
      <c r="P25" s="28" t="s">
        <v>11</v>
      </c>
      <c r="Q25" s="33">
        <v>5625</v>
      </c>
      <c r="R25" s="33">
        <v>5625</v>
      </c>
      <c r="S25" s="29">
        <f t="shared" si="0"/>
        <v>11250</v>
      </c>
      <c r="T25" s="13"/>
      <c r="U25" s="14"/>
    </row>
    <row r="26" spans="1:21">
      <c r="A26" s="43" t="s">
        <v>99</v>
      </c>
      <c r="B26" s="25">
        <v>395</v>
      </c>
      <c r="C26" s="25">
        <v>25</v>
      </c>
      <c r="D26" s="26">
        <v>790000</v>
      </c>
      <c r="E26" s="27">
        <f>D26/100*50</f>
        <v>395000</v>
      </c>
      <c r="F26" s="27">
        <f>D26/100*50</f>
        <v>395000</v>
      </c>
      <c r="G26" s="25"/>
      <c r="H26" s="25"/>
      <c r="I26" s="25"/>
      <c r="J26" s="25"/>
      <c r="K26" s="25"/>
      <c r="L26" s="25"/>
      <c r="M26" s="25"/>
      <c r="N26" s="25"/>
      <c r="O26" s="25"/>
      <c r="P26" s="28" t="s">
        <v>11</v>
      </c>
      <c r="Q26" s="26">
        <v>25000</v>
      </c>
      <c r="R26" s="26">
        <v>25000</v>
      </c>
      <c r="S26" s="29">
        <f t="shared" si="0"/>
        <v>50000</v>
      </c>
      <c r="T26" s="13"/>
    </row>
    <row r="27" spans="1:21">
      <c r="A27" s="43" t="s">
        <v>100</v>
      </c>
      <c r="B27" s="25">
        <v>69</v>
      </c>
      <c r="C27" s="25">
        <v>69</v>
      </c>
      <c r="D27" s="26">
        <v>13800</v>
      </c>
      <c r="E27" s="25">
        <v>6900</v>
      </c>
      <c r="F27" s="27">
        <v>6900</v>
      </c>
      <c r="G27" s="25"/>
      <c r="H27" s="25"/>
      <c r="I27" s="25"/>
      <c r="J27" s="25"/>
      <c r="K27" s="25"/>
      <c r="L27" s="25"/>
      <c r="M27" s="25"/>
      <c r="N27" s="25"/>
      <c r="O27" s="25"/>
      <c r="P27" s="28" t="s">
        <v>11</v>
      </c>
      <c r="Q27" s="26">
        <v>6900</v>
      </c>
      <c r="R27" s="26">
        <v>6900</v>
      </c>
      <c r="S27" s="29">
        <f t="shared" si="0"/>
        <v>13800</v>
      </c>
      <c r="T27" s="13"/>
    </row>
    <row r="28" spans="1:21">
      <c r="A28" s="43" t="s">
        <v>101</v>
      </c>
      <c r="B28" s="25">
        <v>56</v>
      </c>
      <c r="C28" s="25">
        <v>56</v>
      </c>
      <c r="D28" s="26">
        <v>5600</v>
      </c>
      <c r="E28" s="25">
        <v>2800</v>
      </c>
      <c r="F28" s="27">
        <v>2800</v>
      </c>
      <c r="G28" s="25"/>
      <c r="H28" s="25"/>
      <c r="I28" s="25"/>
      <c r="J28" s="25"/>
      <c r="K28" s="25"/>
      <c r="L28" s="25"/>
      <c r="M28" s="25"/>
      <c r="N28" s="25"/>
      <c r="O28" s="25"/>
      <c r="P28" s="28" t="s">
        <v>11</v>
      </c>
      <c r="Q28" s="26">
        <v>2800</v>
      </c>
      <c r="R28" s="26">
        <v>2800</v>
      </c>
      <c r="S28" s="29">
        <f t="shared" si="0"/>
        <v>5600</v>
      </c>
      <c r="T28" s="13"/>
    </row>
    <row r="29" spans="1:21">
      <c r="A29" s="43" t="s">
        <v>102</v>
      </c>
      <c r="B29" s="25">
        <v>76</v>
      </c>
      <c r="C29" s="25">
        <v>76</v>
      </c>
      <c r="D29" s="26">
        <v>11400</v>
      </c>
      <c r="E29" s="25">
        <v>5700</v>
      </c>
      <c r="F29" s="27">
        <v>5700</v>
      </c>
      <c r="G29" s="25"/>
      <c r="H29" s="25"/>
      <c r="I29" s="25"/>
      <c r="J29" s="25"/>
      <c r="K29" s="25"/>
      <c r="L29" s="25"/>
      <c r="M29" s="25"/>
      <c r="N29" s="25"/>
      <c r="O29" s="25"/>
      <c r="P29" s="28" t="s">
        <v>11</v>
      </c>
      <c r="Q29" s="26">
        <v>5700</v>
      </c>
      <c r="R29" s="26">
        <v>5700</v>
      </c>
      <c r="S29" s="29">
        <f t="shared" si="0"/>
        <v>11400</v>
      </c>
      <c r="T29" s="13"/>
    </row>
    <row r="30" spans="1:21">
      <c r="A30" s="43" t="s">
        <v>72</v>
      </c>
      <c r="B30" s="25"/>
      <c r="C30" s="25"/>
      <c r="D30" s="26">
        <v>100000</v>
      </c>
      <c r="E30" s="25"/>
      <c r="F30" s="27"/>
      <c r="G30" s="25"/>
      <c r="H30" s="25"/>
      <c r="I30" s="25"/>
      <c r="J30" s="25"/>
      <c r="K30" s="25"/>
      <c r="L30" s="25"/>
      <c r="M30" s="25"/>
      <c r="N30" s="25"/>
      <c r="O30" s="25"/>
      <c r="P30" s="28" t="s">
        <v>11</v>
      </c>
      <c r="Q30" s="26"/>
      <c r="R30" s="26">
        <v>90985</v>
      </c>
      <c r="S30" s="29">
        <f t="shared" si="0"/>
        <v>90985</v>
      </c>
      <c r="T30" s="13"/>
    </row>
    <row r="31" spans="1:21">
      <c r="A31" s="4" t="s">
        <v>74</v>
      </c>
      <c r="B31" s="36">
        <f>SUM(B7:B29)</f>
        <v>12193</v>
      </c>
      <c r="C31" s="36">
        <f>SUM(C7:C29)</f>
        <v>2769</v>
      </c>
      <c r="D31" s="37">
        <f>SUM(D7:D30)</f>
        <v>8424204.5</v>
      </c>
      <c r="E31" s="38">
        <v>3675500</v>
      </c>
      <c r="F31" s="38">
        <v>4129020</v>
      </c>
      <c r="G31" s="36"/>
      <c r="H31" s="36"/>
      <c r="I31" s="36"/>
      <c r="J31" s="36"/>
      <c r="K31" s="36"/>
      <c r="L31" s="36"/>
      <c r="M31" s="36"/>
      <c r="N31" s="36"/>
      <c r="O31" s="36"/>
      <c r="P31" s="28"/>
      <c r="Q31" s="37">
        <f>SUM(Q7:Q30)</f>
        <v>2213670</v>
      </c>
      <c r="R31" s="37">
        <f>SUM(R7:R30)</f>
        <v>2448131</v>
      </c>
      <c r="S31" s="29">
        <f>SUM(S7:S30)</f>
        <v>4661801</v>
      </c>
    </row>
    <row r="32" spans="1:21" ht="22.5" customHeight="1">
      <c r="A32" s="61" t="s">
        <v>107</v>
      </c>
      <c r="B32" s="9"/>
      <c r="C32" s="9"/>
      <c r="D32" s="9"/>
      <c r="E32" t="s">
        <v>108</v>
      </c>
      <c r="F32" s="9"/>
      <c r="G32" s="9"/>
      <c r="H32" s="9"/>
      <c r="I32" s="9"/>
      <c r="J32" s="9"/>
      <c r="K32" s="9"/>
      <c r="L32" s="9"/>
      <c r="M32" t="s">
        <v>12</v>
      </c>
      <c r="N32" s="9"/>
      <c r="O32" s="9"/>
      <c r="P32" s="9"/>
      <c r="Q32" s="18"/>
      <c r="R32" s="18"/>
      <c r="S32" s="9"/>
    </row>
    <row r="33" spans="1:19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6"/>
      <c r="R33" s="9"/>
      <c r="S33" s="9"/>
    </row>
    <row r="34" spans="1:19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1"/>
      <c r="N34" s="9"/>
      <c r="O34" s="9"/>
      <c r="P34" s="9"/>
      <c r="Q34" s="9"/>
      <c r="R34" s="9"/>
      <c r="S34" s="9"/>
    </row>
    <row r="35" spans="1:19">
      <c r="B35" s="9"/>
      <c r="C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>
      <c r="A36" s="9"/>
      <c r="B36" s="9"/>
      <c r="C36" s="9"/>
      <c r="D36" s="9"/>
      <c r="E36" s="9"/>
      <c r="F36" s="17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>
      <c r="F37" s="17"/>
    </row>
    <row r="38" spans="1:19">
      <c r="F38" s="17"/>
    </row>
    <row r="39" spans="1:19">
      <c r="F39" s="17"/>
    </row>
    <row r="40" spans="1:19">
      <c r="F40" s="17"/>
    </row>
  </sheetData>
  <mergeCells count="21">
    <mergeCell ref="F2:S2"/>
    <mergeCell ref="F3:T3"/>
    <mergeCell ref="A4:A6"/>
    <mergeCell ref="B4:B6"/>
    <mergeCell ref="C4:C6"/>
    <mergeCell ref="D4:D6"/>
    <mergeCell ref="E4:E6"/>
    <mergeCell ref="F4:F6"/>
    <mergeCell ref="P5:P6"/>
    <mergeCell ref="Q5:Q6"/>
    <mergeCell ref="R5:R6"/>
    <mergeCell ref="S4:S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7" right="0.7" top="0.5" bottom="0.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ගව</vt:lpstr>
      <vt:lpstr>සම්පූර්ණ ප්‍රගතිය</vt:lpstr>
      <vt:lpstr>මල්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2022-02-19T05:11:22Z</dcterms:modified>
</cp:coreProperties>
</file>