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ඉදිකිරීම්" sheetId="23" r:id="rId1"/>
  </sheets>
  <definedNames>
    <definedName name="_xlnm._FilterDatabase" localSheetId="0" hidden="1">ඉදිකිරීම්!$L$1:$L$70</definedName>
  </definedNames>
  <calcPr calcId="124519"/>
</workbook>
</file>

<file path=xl/calcChain.xml><?xml version="1.0" encoding="utf-8"?>
<calcChain xmlns="http://schemas.openxmlformats.org/spreadsheetml/2006/main">
  <c r="H45" i="23"/>
  <c r="I45"/>
  <c r="J45"/>
  <c r="K45"/>
  <c r="L45"/>
  <c r="M45"/>
  <c r="N45"/>
  <c r="O59"/>
  <c r="N59"/>
  <c r="M59"/>
  <c r="L59"/>
  <c r="K59"/>
  <c r="J59"/>
  <c r="I59"/>
  <c r="H59"/>
  <c r="G59"/>
  <c r="F59"/>
  <c r="O56"/>
  <c r="N56"/>
  <c r="M56"/>
  <c r="L56"/>
  <c r="K56"/>
  <c r="J56"/>
  <c r="I56"/>
  <c r="H56"/>
  <c r="G56"/>
  <c r="F56"/>
  <c r="O54"/>
  <c r="N54"/>
  <c r="M54"/>
  <c r="L54"/>
  <c r="K54"/>
  <c r="J54"/>
  <c r="I54"/>
  <c r="H54"/>
  <c r="G54"/>
  <c r="F54"/>
  <c r="O49"/>
  <c r="N49"/>
  <c r="M49"/>
  <c r="L49"/>
  <c r="K49"/>
  <c r="J49"/>
  <c r="I49"/>
  <c r="H49"/>
  <c r="G49"/>
  <c r="F49"/>
  <c r="O45"/>
  <c r="G45"/>
  <c r="F45"/>
  <c r="O43"/>
  <c r="N43"/>
  <c r="M43"/>
  <c r="L43"/>
  <c r="K43"/>
  <c r="J43"/>
  <c r="I43"/>
  <c r="H43"/>
  <c r="G43"/>
  <c r="F43"/>
  <c r="O38"/>
  <c r="N38"/>
  <c r="M38"/>
  <c r="L38"/>
  <c r="K38"/>
  <c r="J38"/>
  <c r="I38"/>
  <c r="H38"/>
  <c r="G38"/>
  <c r="F38"/>
  <c r="N31"/>
  <c r="M31"/>
  <c r="L31"/>
  <c r="K31"/>
  <c r="J31"/>
  <c r="I31"/>
  <c r="H31"/>
  <c r="G31"/>
  <c r="F31"/>
  <c r="O25"/>
  <c r="O31" s="1"/>
  <c r="O21"/>
  <c r="N21"/>
  <c r="M21"/>
  <c r="L21"/>
  <c r="K21"/>
  <c r="J21"/>
  <c r="I21"/>
  <c r="H21"/>
  <c r="G21"/>
  <c r="F21"/>
  <c r="O15"/>
  <c r="M15"/>
  <c r="L15"/>
  <c r="K15"/>
  <c r="J15"/>
  <c r="I15"/>
  <c r="H15"/>
  <c r="G15"/>
  <c r="F15"/>
  <c r="N8"/>
  <c r="N15" s="1"/>
  <c r="O7"/>
  <c r="N7"/>
  <c r="M7"/>
  <c r="L7"/>
  <c r="K7"/>
  <c r="J7"/>
  <c r="I7"/>
  <c r="H7"/>
  <c r="G7"/>
  <c r="F7"/>
  <c r="I60" l="1"/>
  <c r="M60"/>
  <c r="G60"/>
  <c r="K60"/>
  <c r="J60"/>
  <c r="N60"/>
  <c r="H60"/>
  <c r="L60"/>
  <c r="O60"/>
</calcChain>
</file>

<file path=xl/comments1.xml><?xml version="1.0" encoding="utf-8"?>
<comments xmlns="http://schemas.openxmlformats.org/spreadsheetml/2006/main">
  <authors>
    <author>Author</author>
  </authors>
  <commentList>
    <comment ref="B50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<sst xmlns="http://schemas.openxmlformats.org/spreadsheetml/2006/main" count="168" uniqueCount="110">
  <si>
    <t>ප්‍රා.ලේ කාර්යාලය-මහනුවර හා කඩවත් සතර හා ගගවටකෝර‍ළේ</t>
  </si>
  <si>
    <t xml:space="preserve">ප්‍රතිපාදන වෙන් කළ ගරු මන්ත්‍රි/අමාත්‍ය තුමා </t>
  </si>
  <si>
    <t>අනු අංකය</t>
  </si>
  <si>
    <t>වසම</t>
  </si>
  <si>
    <t xml:space="preserve">වෙන්කළ මුදල </t>
  </si>
  <si>
    <t>ප්‍රගතිය</t>
  </si>
  <si>
    <t>මූල්‍ය ප්‍රගතිය</t>
  </si>
  <si>
    <t>01% -10%</t>
  </si>
  <si>
    <t>11% - 25%</t>
  </si>
  <si>
    <t>26% - 50%</t>
  </si>
  <si>
    <t>51% - 75%</t>
  </si>
  <si>
    <t>76% - 99%</t>
  </si>
  <si>
    <t xml:space="preserve">අවසන් </t>
  </si>
  <si>
    <t>මාලිගාතැන්න</t>
  </si>
  <si>
    <t>මල්වත්ත</t>
  </si>
  <si>
    <t>උඩබෝවල</t>
  </si>
  <si>
    <t>මුල්ගම්පොල</t>
  </si>
  <si>
    <t>හන්තාන</t>
  </si>
  <si>
    <t>මහකන්ද</t>
  </si>
  <si>
    <t>හිදගල</t>
  </si>
  <si>
    <t>බෝවලවත්ත</t>
  </si>
  <si>
    <t>වැවතැන්න</t>
  </si>
  <si>
    <t>මැද්දේගම</t>
  </si>
  <si>
    <t>දොඩම්වෙල</t>
  </si>
  <si>
    <t>පල්ලේගම</t>
  </si>
  <si>
    <t>වටපුළුව බටහිර</t>
  </si>
  <si>
    <t>ගරු ලොහාන් රත්වත්ත මැතිතුමා</t>
  </si>
  <si>
    <t>මහයියාව</t>
  </si>
  <si>
    <t>ඔගස්ටාවත්ත</t>
  </si>
  <si>
    <t>මහනුවර මුල්ගම්පොළ බෝධියංගන මාවත තුන්බෝමළුව විහාරස්ථානයේ ධාතු මන්දිර ගොඩනැගිල්ල සහ දායක සභා කාර්යාලය ඉදිකිරීම</t>
  </si>
  <si>
    <t>ගරු මහින්දානන්ද අලුත්ගමගේ  මැතිතුමා</t>
  </si>
  <si>
    <t>මුල්ගම්පොළ තුම්බෝමළු විහාරයේ ආනන්ද පෙර පාසලට වැසිකිලි ඉදිකිරීම සඳහා</t>
  </si>
  <si>
    <t>බෝගොඩවත්ත බෝධිරාජාරාමය සංවර්ධනය සඳහා</t>
  </si>
  <si>
    <t>පේරාදෙණිය පාර කාට්ටුප්පල්ලිය ජුම්මා දේවස්ථානය ප්‍රතිසංස්කරණ කටයුතු සඳහා</t>
  </si>
  <si>
    <t>හිඳගල මහකන්ද සරසවිගම පාර ලිපිනයේ පිහිටි ශ්‍රී ඉරුගල් බෝධි විහාරයේ ඉදිකිරීම් කටයුතු සඳහා</t>
  </si>
  <si>
    <t>කටුකැලේ බටහිර</t>
  </si>
  <si>
    <t xml:space="preserve"> මුල්ගම්පොළ</t>
  </si>
  <si>
    <t xml:space="preserve"> කටුකැලේ බටහිර</t>
  </si>
  <si>
    <t xml:space="preserve"> මහකන්ද</t>
  </si>
  <si>
    <t>ගරු රාවුෆ් හකීම් මැතිතුමා</t>
  </si>
  <si>
    <t>ශ්‍රි මුත්තුමාරි අම්මන් කොවිලේ දේවාලයේ ඉදිකිරිම් කටයුතු සදහා</t>
  </si>
  <si>
    <t>ගුරුදෙණිය තිස්ස හැළඹගේ මහතාගේ නිවස අසලින් ඇල හරහා යන මාර්ගය සංවර්ධනය කිරිම</t>
  </si>
  <si>
    <t>හිදගල සුසාන භුමියට යන මාර්ගය සංවර්ධනය කිරිම</t>
  </si>
  <si>
    <t>වාගොල්ලවත්ත මාර්ගය සංවර්ධනය කිරිම</t>
  </si>
  <si>
    <t>ගුරුදෙණීය/නැ</t>
  </si>
  <si>
    <t xml:space="preserve">මහනුවර, පිටකන්ද පාර, අංක 30/05 හි පදිංචි ඒ.ආර්.ජි. චන්ද්‍රලතා මහත්මියගේ නිවසට වැසිකිලි පහසුකම් ලබාදිම සඳහා </t>
  </si>
  <si>
    <t xml:space="preserve">හිරැස්සගල මහවැලි ජනපදයේ කෙන්ක්‍රිට් මාර්ගයේ දේ‍පස කාණු පද්ධතිය සකස් කරගැනිම සඳහා </t>
  </si>
  <si>
    <t xml:space="preserve">උඩබෝවල, එගොඩවත්ත පාරේ පැතිබැම්මේ ඉතිරි කොටස නිම කරගැනිම සඳහා </t>
  </si>
  <si>
    <t xml:space="preserve">පෙල්ගහතැන්නන, කොස්ගොල්ල මාර්ගයේ  පෙල්ගහතැන්නන කොටස සංවර්ධනය කිරිම සඳහා </t>
  </si>
  <si>
    <t>අම්පිටිය උඩගම දකුණ</t>
  </si>
  <si>
    <t>තැන්නේකුඹුර</t>
  </si>
  <si>
    <t>ගරු ලක්ෂ්මන් කිරිඇල්ල මැතිතුමා</t>
  </si>
  <si>
    <t>මහනුවර තල්වත්ත KII අතුරු මාර්ගය පාලිත මහතාගේ වෙළඳසැල අසලින් ඉහළට යන මාර්ගය සංවර්ධනය කිරීම.</t>
  </si>
  <si>
    <t xml:space="preserve">මහ/ උසස් බාලිකා විදුහල මහනුවර ක්‍රීඩා පිටියේ ප්‍රතිසංස්කරණය සඳහා </t>
  </si>
  <si>
    <t>ගරු උදයන කිරිදිගොඩ මැතිතුමා</t>
  </si>
  <si>
    <t>ඔගස්ටාවත්ත ක්‍රිඩා පිටියට විදුලි ආලෝක පද්ධතියක් ස්ථාපනය කිරීම</t>
  </si>
  <si>
    <t xml:space="preserve"> ගරු අනුරාධ ජයරත්න මැතිතුමා</t>
  </si>
  <si>
    <t>විමධ්‍යගත සංවර්ධන වැඩසටහන 2021</t>
  </si>
  <si>
    <t>ගැටලු සහිත සංශෝදනය විය යුතු යෝජනා</t>
  </si>
  <si>
    <t>නව යෝජනා සහ මූලික මට්ටම</t>
  </si>
  <si>
    <t>ඇස්තමේන්තු කර ඇත/ මිලගණන් කැදවීමට යොමු කර ඇත</t>
  </si>
  <si>
    <t>මිල ගණන්  කැදවා ඇති/ගිවිසුම් අත්සන් කර ඇත</t>
  </si>
  <si>
    <t>ක්‍රියාත්මකයි</t>
  </si>
  <si>
    <t>√</t>
  </si>
  <si>
    <t>හීරැස්සගල</t>
  </si>
  <si>
    <t>ගරු වසන්ත යාපා බණ්ඩාර මැතිතුමා</t>
  </si>
  <si>
    <t>අංක 41 එලගොල්ල හීරැස්සගල ලිපිනයේ පිහිටි කෙන්ට් ක්‍රීඩා සමාජයට නව ජල සම්බන්ධතාවයක් ලබා දීම සඳහා</t>
  </si>
  <si>
    <t>හී රැස්සගල</t>
  </si>
  <si>
    <t xml:space="preserve"> ගරු මයන්ත දිසානායක මැතිතුමා </t>
  </si>
  <si>
    <t>ශ්‍රී ඝටීකාරාම විහාරස්ථානයේ ධර්ම ශාලාව සංවර්ධනය කිරීම</t>
  </si>
  <si>
    <t>පිටකන්දගම</t>
  </si>
  <si>
    <t>ගරු තිස්ස අත්තනායක මැතිතුමා</t>
  </si>
  <si>
    <t>හාරගම ජයසුමනාරාම විහාරස්ථානයේ ඉතිරි වැඩකටයුතු සංවර්ධනය කිරීම සඳහා</t>
  </si>
  <si>
    <t>මහනුවර බහිරවකන්ද ශ්‍රී අභිනවාරාම විහාරස්ථානයේ පැති බැම්ම ඉදිකිරීම</t>
  </si>
  <si>
    <t>බහිරවකන්ද</t>
  </si>
  <si>
    <t>පූර්ණවත්ත බටහිර</t>
  </si>
  <si>
    <t>කැටවල (281) ග්‍රාම නිලධාරී වසමේ තලාතුඔය පුලියද්ද මාර්ගය සම්බන්ධ වන එරමුදුගොල්ල අංකැන්දගොල්ල මාර්ගයේ පුලියද්ද මාර්ගයට සම්බන්ධ ප්‍රදේශයේ කොටස සංවර්ධනය කිරීම.</t>
  </si>
  <si>
    <t>කැටවල</t>
  </si>
  <si>
    <t>විද්‍යාර්ථ මහ විද්‍යාලයේ අභ්‍යන්තර මාර්ගයේ කැටගල් ඇතිරීම.</t>
  </si>
  <si>
    <t>ගරු කෙහෙළිය රඹුක්වැල්ල මැතිතුමා</t>
  </si>
  <si>
    <t>සරසවි ගම ක්‍රිඩා පිටියට ඉහළින් බෝධි මාවතට දිවෙන මාර්ගය සංවර්ධනය කිරිම</t>
  </si>
  <si>
    <t>සංශෝධන</t>
  </si>
  <si>
    <t>මල්වත් විහාරයේ K 10 ගල්පිහිල්ල පන්සල සංවර්ධනය කිරීම</t>
  </si>
  <si>
    <t>මැද්දේගම විහාරය අසලින් මැද්දේපතන ජනපදට යන අතුරු මාර්ගය සංවර්ධනය කිරීම</t>
  </si>
  <si>
    <t>අවසන්</t>
  </si>
  <si>
    <t>මීකණූව ළමා උදයානයේ භූමිය සකස් කර ආරක්ෂීත වැටක් ඉදිකර උපකරණ සවිකිරීම</t>
  </si>
  <si>
    <t>මහනුවර ධර්මරාජ මාවතේ අංක 103/93 බී තිස්ස මහතාගේ නිවස අසල සිට ධර්මරාජ මාවත අංක 102/65 යූ.ජී ජයසේකර මහතාගේ නිවස දක්වා වූ මාර්ගය සංවර්ධනය කිරීම</t>
  </si>
  <si>
    <t>අම්පිටිය /උතුර</t>
  </si>
  <si>
    <t>දොඩම්වල ග්‍රාම නිලධාරී වසවේ එම්.බී. දොඩම්වල මාවතේ අංක 18 ඒ දරණනිවස ඉදිරිපිට ඇති පැති බැම්ම සංවර්ධනය කිරීම</t>
  </si>
  <si>
    <t>මහනුවර හීරැස්සගල සිට හන්තාන පාරට සම්බන්ධවන මාර්ගය සංවර්ධනය කිරීම</t>
  </si>
  <si>
    <t>මාලිගාතැන්න මැද පාර සංවර්ධනය කිරීම</t>
  </si>
  <si>
    <t>හාරගම ජයසුමනාරාම විහාරස්ථානයේ මළුව සකස් කිරීම, ඉන්ටලොක් ගල් ඇල්ලීම හා විහාර්ස්ථානයේ ඉතිරි සංවර්ධන කටයුතු සදහා</t>
  </si>
  <si>
    <t xml:space="preserve">මහනුවර බහිරවකන්ද ශ්‍රී අභිනවාරාම විහාරස්ථ ගොඩනැගිල්ල හා ධර්මශාලාව සංවර්ධනය හා  ඉදිකිරීම් කටයුතු සදහා </t>
  </si>
  <si>
    <t>අම්පිටිය පාර නුවරවෙල අංක 29/15 දරන නිවස අසල සිට අංක 29/12 දරන නිවස දක්වා මාර්ගය සංවර්ධනය කිරීම සහ අංක 29/12 දරන නිවස අසල කණුවේ පැති බැම්ම ඉදිකිරීම</t>
  </si>
  <si>
    <t>මහනුවර පූර්ණවත්ත රහුමාන් කාතික් මුස්ලිම් පල්ලියේ සංවර්ධන කටයුතු</t>
  </si>
  <si>
    <t xml:space="preserve">මහනුවර, එළගොල්ල කෙන්ට් ක්‍රිඩා සමාජයේ නව දෙමහල් ගෙඩනැගිල්ලලට විදුලි සම්බන්ධතාවය ලබාගැනිම වයරින් කිරීම සඳහා </t>
  </si>
  <si>
    <t>මහනුවර ධර්ම රාජ මාවතේ අංකඅංක 103/29 දරන නිවස සහ අංක 103/26 දරන නිවස අතරින් ධර්මරාජ මාවතට වැටෙන කාණුව සංවර්ධනය කිරීම</t>
  </si>
  <si>
    <t>අම්පිටිය වැවතැන්නමාර්ගයේ සෝමවිර මහතාගේ නිවස අසල ඇති අතුරු මාර්ගයේ අවසාන කොටස කොන්ක්‍රිට් යොදා සංවර්ධනය කිරීම</t>
  </si>
  <si>
    <t xml:space="preserve">ගරු දිලුම් අමුණුගම මැතිතුමා </t>
  </si>
  <si>
    <t>කැටවල අනුත්තරාරාමයේ මාර්ගය සංවර්ධනය කිරීම</t>
  </si>
  <si>
    <t>ලෙව්ල</t>
  </si>
  <si>
    <t>අම්පිටිය වැවතැන්න ප්‍රජාශාලා ගොඩනැගිල්ලේ ඉදිකිරීම් කටයුතු නිම කිරීම</t>
  </si>
  <si>
    <t>හන්තාන ගැමුණු මාවත ප්‍රජාශාලාව නවීකරණය කිරීම</t>
  </si>
  <si>
    <t>බෝගම්බර</t>
  </si>
  <si>
    <t>253අම්පිටිය දකුණ ග්‍රාම නිලධාරි වසමේ අංක 96/110 රජපිහිල්ල මාවත මහනුවර ලිපිනයැති කේ.එම් චන්ද්‍රිකා කුමාරි මහත්මියගේ  නිවසේ සනීපාරත්ෂක කටයුතු වෙනුවෙන් වැසිකිලියක් ඉදිකිරීම සදහා</t>
  </si>
  <si>
    <t>අම්පිටිය දකුණ</t>
  </si>
  <si>
    <t>ධර්මරාජ මාවත අංක 103/29 දරන නිවාස අතරින් ධර්මරාජ මාවතට වැටෙන කාණු පද්ධතිය සංවර්ධනය කිරීම සදහා</t>
  </si>
  <si>
    <t>අම්පියි/උතුර</t>
  </si>
  <si>
    <t>මහනුවර පූර්ණවත්ත රහුමාන් කාතික් මුස්ලිම් පල්ලියේ සංවර්ධන කටයුතු(11 අදියර)</t>
  </si>
  <si>
    <t>2021.12.31 ට ප්‍රගතිය(යට්තල පහසුකම්)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</si>
</sst>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,##0.00;[Red]#,##0.00"/>
    <numFmt numFmtId="165" formatCode="#,##0;[Red]#,##0"/>
  </numFmts>
  <fonts count="1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Iskoola Pot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sz val="11"/>
      <name val="Iskoola Pota"/>
      <family val="2"/>
    </font>
    <font>
      <sz val="1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6">
    <xf numFmtId="0" fontId="0" fillId="0" borderId="0" xfId="0"/>
    <xf numFmtId="0" fontId="0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0" fillId="3" borderId="1" xfId="0" applyFill="1" applyBorder="1"/>
    <xf numFmtId="164" fontId="0" fillId="2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/>
    <xf numFmtId="0" fontId="5" fillId="2" borderId="1" xfId="0" applyFont="1" applyFill="1" applyBorder="1" applyAlignment="1">
      <alignment horizontal="left" wrapText="1"/>
    </xf>
    <xf numFmtId="16" fontId="4" fillId="0" borderId="1" xfId="0" applyNumberFormat="1" applyFont="1" applyBorder="1" applyAlignment="1">
      <alignment horizontal="left" textRotation="90"/>
    </xf>
    <xf numFmtId="0" fontId="4" fillId="0" borderId="1" xfId="0" applyFont="1" applyBorder="1" applyAlignment="1">
      <alignment horizontal="left" textRotation="90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4" fontId="10" fillId="2" borderId="1" xfId="0" applyNumberFormat="1" applyFont="1" applyFill="1" applyBorder="1" applyAlignment="1">
      <alignment vertical="center" wrapText="1"/>
    </xf>
    <xf numFmtId="43" fontId="8" fillId="2" borderId="1" xfId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wrapText="1"/>
    </xf>
    <xf numFmtId="164" fontId="8" fillId="2" borderId="1" xfId="1" applyNumberFormat="1" applyFont="1" applyFill="1" applyBorder="1" applyAlignment="1" applyProtection="1">
      <alignment horizontal="right" vertical="center" wrapText="1"/>
      <protection locked="0"/>
    </xf>
    <xf numFmtId="164" fontId="0" fillId="2" borderId="1" xfId="0" applyNumberFormat="1" applyFill="1" applyBorder="1" applyAlignment="1">
      <alignment horizontal="right"/>
    </xf>
    <xf numFmtId="43" fontId="8" fillId="2" borderId="1" xfId="1" applyFont="1" applyFill="1" applyBorder="1" applyAlignment="1">
      <alignment horizontal="right" vertical="center" wrapText="1"/>
    </xf>
    <xf numFmtId="43" fontId="0" fillId="3" borderId="1" xfId="0" applyNumberFormat="1" applyFill="1" applyBorder="1" applyAlignment="1">
      <alignment horizontal="right"/>
    </xf>
    <xf numFmtId="0" fontId="0" fillId="0" borderId="1" xfId="0" applyFill="1" applyBorder="1"/>
    <xf numFmtId="164" fontId="0" fillId="2" borderId="1" xfId="0" applyNumberFormat="1" applyFill="1" applyBorder="1"/>
    <xf numFmtId="0" fontId="3" fillId="2" borderId="1" xfId="0" applyFont="1" applyFill="1" applyBorder="1" applyAlignment="1">
      <alignment horizontal="center" vertical="center" wrapText="1"/>
    </xf>
    <xf numFmtId="16" fontId="12" fillId="0" borderId="1" xfId="0" applyNumberFormat="1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64" fontId="0" fillId="2" borderId="1" xfId="0" applyNumberFormat="1" applyFill="1" applyBorder="1" applyAlignment="1"/>
    <xf numFmtId="4" fontId="0" fillId="2" borderId="1" xfId="0" applyNumberFormat="1" applyFill="1" applyBorder="1"/>
    <xf numFmtId="0" fontId="0" fillId="0" borderId="1" xfId="0" applyBorder="1" applyAlignment="1">
      <alignment horizontal="right"/>
    </xf>
    <xf numFmtId="4" fontId="10" fillId="2" borderId="1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vertical="center" wrapText="1"/>
    </xf>
    <xf numFmtId="165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37" fontId="0" fillId="3" borderId="1" xfId="0" applyNumberFormat="1" applyFill="1" applyBorder="1" applyAlignment="1">
      <alignment horizontal="right"/>
    </xf>
    <xf numFmtId="164" fontId="11" fillId="2" borderId="1" xfId="0" applyNumberFormat="1" applyFont="1" applyFill="1" applyBorder="1" applyAlignment="1">
      <alignment textRotation="90"/>
    </xf>
    <xf numFmtId="165" fontId="0" fillId="2" borderId="1" xfId="0" applyNumberFormat="1" applyFill="1" applyBorder="1" applyAlignment="1">
      <alignment horizontal="right"/>
    </xf>
    <xf numFmtId="0" fontId="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vertical="center"/>
    </xf>
    <xf numFmtId="43" fontId="0" fillId="0" borderId="0" xfId="0" applyNumberFormat="1" applyAlignment="1">
      <alignment horizontal="right"/>
    </xf>
    <xf numFmtId="0" fontId="0" fillId="3" borderId="1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2" borderId="3" xfId="0" applyFill="1" applyBorder="1"/>
    <xf numFmtId="164" fontId="0" fillId="0" borderId="0" xfId="0" applyNumberFormat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0"/>
  <sheetViews>
    <sheetView tabSelected="1" topLeftCell="A52" workbookViewId="0">
      <selection activeCell="F63" sqref="F63"/>
    </sheetView>
  </sheetViews>
  <sheetFormatPr defaultColWidth="22.7109375" defaultRowHeight="15"/>
  <cols>
    <col min="1" max="1" width="4.5703125" customWidth="1"/>
    <col min="2" max="2" width="20.28515625" customWidth="1"/>
    <col min="3" max="3" width="3.42578125" customWidth="1"/>
    <col min="4" max="4" width="26.85546875" customWidth="1"/>
    <col min="5" max="5" width="12.28515625" customWidth="1"/>
    <col min="6" max="6" width="14.140625" style="32" customWidth="1"/>
    <col min="7" max="7" width="3.7109375" style="32" customWidth="1"/>
    <col min="8" max="14" width="3.7109375" customWidth="1"/>
    <col min="15" max="15" width="15.28515625" style="32" customWidth="1"/>
    <col min="16" max="16" width="12.140625" customWidth="1"/>
  </cols>
  <sheetData>
    <row r="1" spans="1:16" ht="21">
      <c r="A1" s="69" t="s">
        <v>57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3"/>
    </row>
    <row r="2" spans="1:16" ht="21">
      <c r="A2" s="70" t="s">
        <v>109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</row>
    <row r="3" spans="1:16" ht="18.75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3"/>
    </row>
    <row r="4" spans="1:16" ht="15.75">
      <c r="A4" s="72"/>
      <c r="B4" s="72" t="s">
        <v>1</v>
      </c>
      <c r="C4" s="72" t="s">
        <v>2</v>
      </c>
      <c r="D4" s="73"/>
      <c r="E4" s="73" t="s">
        <v>3</v>
      </c>
      <c r="F4" s="74" t="s">
        <v>4</v>
      </c>
      <c r="G4" s="52"/>
      <c r="H4" s="75" t="s">
        <v>5</v>
      </c>
      <c r="I4" s="75"/>
      <c r="J4" s="75"/>
      <c r="K4" s="75"/>
      <c r="L4" s="75"/>
      <c r="M4" s="75"/>
      <c r="N4" s="75"/>
      <c r="O4" s="74" t="s">
        <v>6</v>
      </c>
      <c r="P4" s="3"/>
    </row>
    <row r="5" spans="1:16" ht="55.5">
      <c r="A5" s="72"/>
      <c r="B5" s="72"/>
      <c r="C5" s="72"/>
      <c r="D5" s="73"/>
      <c r="E5" s="73"/>
      <c r="F5" s="74"/>
      <c r="G5" s="43" t="s">
        <v>81</v>
      </c>
      <c r="H5" s="10">
        <v>0</v>
      </c>
      <c r="I5" s="11" t="s">
        <v>7</v>
      </c>
      <c r="J5" s="12" t="s">
        <v>8</v>
      </c>
      <c r="K5" s="12" t="s">
        <v>9</v>
      </c>
      <c r="L5" s="12" t="s">
        <v>10</v>
      </c>
      <c r="M5" s="12" t="s">
        <v>11</v>
      </c>
      <c r="N5" s="12" t="s">
        <v>12</v>
      </c>
      <c r="O5" s="74"/>
      <c r="P5" s="3"/>
    </row>
    <row r="6" spans="1:16" ht="90">
      <c r="A6" s="54">
        <v>1</v>
      </c>
      <c r="B6" s="14" t="s">
        <v>30</v>
      </c>
      <c r="C6" s="53">
        <v>1</v>
      </c>
      <c r="D6" s="14" t="s">
        <v>29</v>
      </c>
      <c r="E6" s="53" t="s">
        <v>16</v>
      </c>
      <c r="F6" s="31">
        <v>225000</v>
      </c>
      <c r="G6" s="43"/>
      <c r="H6" s="54"/>
      <c r="I6" s="3"/>
      <c r="J6" s="3"/>
      <c r="K6" s="3"/>
      <c r="L6" s="3"/>
      <c r="M6" s="54"/>
      <c r="N6" s="35">
        <v>1</v>
      </c>
      <c r="O6" s="22">
        <v>218250</v>
      </c>
      <c r="P6" s="56" t="s">
        <v>84</v>
      </c>
    </row>
    <row r="7" spans="1:16">
      <c r="A7" s="13"/>
      <c r="B7" s="13"/>
      <c r="C7" s="13"/>
      <c r="D7" s="13"/>
      <c r="E7" s="13"/>
      <c r="F7" s="8">
        <f>SUM(F6)</f>
        <v>225000</v>
      </c>
      <c r="G7" s="40">
        <f>COUNTA(G6)</f>
        <v>0</v>
      </c>
      <c r="H7" s="40">
        <f t="shared" ref="H7:N7" si="0">COUNTA(H6)</f>
        <v>0</v>
      </c>
      <c r="I7" s="40">
        <f t="shared" si="0"/>
        <v>0</v>
      </c>
      <c r="J7" s="40">
        <f t="shared" si="0"/>
        <v>0</v>
      </c>
      <c r="K7" s="40">
        <f t="shared" si="0"/>
        <v>0</v>
      </c>
      <c r="L7" s="40">
        <f t="shared" si="0"/>
        <v>0</v>
      </c>
      <c r="M7" s="40">
        <f t="shared" si="0"/>
        <v>0</v>
      </c>
      <c r="N7" s="40">
        <f t="shared" si="0"/>
        <v>1</v>
      </c>
      <c r="O7" s="8">
        <f>SUM(O6)</f>
        <v>218250</v>
      </c>
      <c r="P7" s="6"/>
    </row>
    <row r="8" spans="1:16" ht="60">
      <c r="A8" s="3">
        <v>2</v>
      </c>
      <c r="B8" s="68" t="s">
        <v>39</v>
      </c>
      <c r="C8" s="3">
        <v>1</v>
      </c>
      <c r="D8" s="17" t="s">
        <v>31</v>
      </c>
      <c r="E8" s="46" t="s">
        <v>36</v>
      </c>
      <c r="F8" s="7">
        <v>50000</v>
      </c>
      <c r="G8" s="7"/>
      <c r="H8" s="3"/>
      <c r="I8" s="3"/>
      <c r="J8" s="3"/>
      <c r="K8" s="3"/>
      <c r="L8" s="3"/>
      <c r="M8" s="3"/>
      <c r="N8" s="35">
        <f>COUNTA(F8)</f>
        <v>1</v>
      </c>
      <c r="O8" s="22">
        <v>48500</v>
      </c>
      <c r="P8" s="56" t="s">
        <v>84</v>
      </c>
    </row>
    <row r="9" spans="1:16" ht="45">
      <c r="A9" s="3">
        <v>3</v>
      </c>
      <c r="B9" s="68"/>
      <c r="C9" s="3">
        <v>2</v>
      </c>
      <c r="D9" s="17" t="s">
        <v>32</v>
      </c>
      <c r="E9" s="46" t="s">
        <v>36</v>
      </c>
      <c r="F9" s="7">
        <v>50000</v>
      </c>
      <c r="G9" s="7"/>
      <c r="H9" s="3"/>
      <c r="I9" s="3"/>
      <c r="J9" s="3"/>
      <c r="K9" s="3"/>
      <c r="L9" s="3"/>
      <c r="M9" s="3"/>
      <c r="N9" s="35">
        <v>1</v>
      </c>
      <c r="O9" s="22">
        <v>48500</v>
      </c>
      <c r="P9" s="56" t="s">
        <v>84</v>
      </c>
    </row>
    <row r="10" spans="1:16" ht="60">
      <c r="A10" s="3">
        <v>4</v>
      </c>
      <c r="B10" s="68"/>
      <c r="C10" s="3">
        <v>3</v>
      </c>
      <c r="D10" s="17" t="s">
        <v>33</v>
      </c>
      <c r="E10" s="17" t="s">
        <v>37</v>
      </c>
      <c r="F10" s="7">
        <v>50000</v>
      </c>
      <c r="G10" s="7"/>
      <c r="H10" s="3"/>
      <c r="I10" s="3"/>
      <c r="J10" s="3"/>
      <c r="K10" s="3"/>
      <c r="L10" s="3"/>
      <c r="M10" s="3"/>
      <c r="N10" s="3">
        <v>1</v>
      </c>
      <c r="O10" s="22">
        <v>48500</v>
      </c>
      <c r="P10" s="56" t="s">
        <v>84</v>
      </c>
    </row>
    <row r="11" spans="1:16" ht="75">
      <c r="A11" s="3">
        <v>5</v>
      </c>
      <c r="B11" s="68"/>
      <c r="C11" s="3">
        <v>4</v>
      </c>
      <c r="D11" s="17" t="s">
        <v>66</v>
      </c>
      <c r="E11" s="46" t="s">
        <v>67</v>
      </c>
      <c r="F11" s="7">
        <v>20000</v>
      </c>
      <c r="G11" s="7"/>
      <c r="H11" s="3"/>
      <c r="I11" s="3"/>
      <c r="J11" s="3"/>
      <c r="K11" s="3"/>
      <c r="L11" s="3"/>
      <c r="M11" s="3"/>
      <c r="N11" s="3">
        <v>1</v>
      </c>
      <c r="O11" s="22">
        <v>19800</v>
      </c>
      <c r="P11" s="56" t="s">
        <v>84</v>
      </c>
    </row>
    <row r="12" spans="1:16" ht="45">
      <c r="A12" s="3">
        <v>6</v>
      </c>
      <c r="B12" s="68"/>
      <c r="C12" s="3">
        <v>5</v>
      </c>
      <c r="D12" s="56" t="s">
        <v>94</v>
      </c>
      <c r="E12" s="2" t="s">
        <v>75</v>
      </c>
      <c r="F12" s="9">
        <v>85000</v>
      </c>
      <c r="G12" s="7"/>
      <c r="H12" s="3"/>
      <c r="I12" s="3"/>
      <c r="J12" s="3"/>
      <c r="K12" s="3"/>
      <c r="M12" s="3"/>
      <c r="N12" s="3">
        <v>1</v>
      </c>
      <c r="O12" s="22">
        <v>82450</v>
      </c>
      <c r="P12" s="56" t="s">
        <v>84</v>
      </c>
    </row>
    <row r="13" spans="1:16" ht="45">
      <c r="A13" s="3">
        <v>7</v>
      </c>
      <c r="B13" s="68"/>
      <c r="C13" s="3">
        <v>6</v>
      </c>
      <c r="D13" s="56" t="s">
        <v>108</v>
      </c>
      <c r="E13" s="2" t="s">
        <v>75</v>
      </c>
      <c r="F13" s="9">
        <v>100000</v>
      </c>
      <c r="G13" s="7"/>
      <c r="H13" s="3"/>
      <c r="I13" s="3"/>
      <c r="J13" s="3"/>
      <c r="K13" s="3"/>
      <c r="M13" s="3"/>
      <c r="N13" s="3">
        <v>1</v>
      </c>
      <c r="O13" s="22">
        <v>97000</v>
      </c>
      <c r="P13" s="56" t="s">
        <v>84</v>
      </c>
    </row>
    <row r="14" spans="1:16" ht="60">
      <c r="A14" s="3">
        <v>8</v>
      </c>
      <c r="B14" s="68"/>
      <c r="C14" s="3">
        <v>7</v>
      </c>
      <c r="D14" s="17" t="s">
        <v>34</v>
      </c>
      <c r="E14" s="46" t="s">
        <v>38</v>
      </c>
      <c r="F14" s="7">
        <v>350000</v>
      </c>
      <c r="G14" s="35"/>
      <c r="H14" s="3"/>
      <c r="I14" s="3"/>
      <c r="J14" s="3"/>
      <c r="K14" s="3"/>
      <c r="L14" s="3"/>
      <c r="M14" s="3"/>
      <c r="N14" s="3">
        <v>1</v>
      </c>
      <c r="O14" s="22">
        <v>339500</v>
      </c>
      <c r="P14" s="56" t="s">
        <v>84</v>
      </c>
    </row>
    <row r="15" spans="1:16">
      <c r="A15" s="3"/>
      <c r="B15" s="6"/>
      <c r="C15" s="6"/>
      <c r="D15" s="6"/>
      <c r="E15" s="6"/>
      <c r="F15" s="8">
        <f>SUM(F8:F14)</f>
        <v>705000</v>
      </c>
      <c r="G15" s="40">
        <f>COUNTA(G8:G14)</f>
        <v>0</v>
      </c>
      <c r="H15" s="40">
        <f t="shared" ref="H15:M15" si="1">COUNTA(H8:H14)</f>
        <v>0</v>
      </c>
      <c r="I15" s="40">
        <f t="shared" si="1"/>
        <v>0</v>
      </c>
      <c r="J15" s="40">
        <f t="shared" si="1"/>
        <v>0</v>
      </c>
      <c r="K15" s="40">
        <f t="shared" si="1"/>
        <v>0</v>
      </c>
      <c r="L15" s="40">
        <f>COUNTA(L8:L14)</f>
        <v>0</v>
      </c>
      <c r="M15" s="40">
        <f t="shared" si="1"/>
        <v>0</v>
      </c>
      <c r="N15" s="40">
        <f>COUNTA(N8:N14)</f>
        <v>7</v>
      </c>
      <c r="O15" s="8">
        <f>SUM(O8:O14)</f>
        <v>684250</v>
      </c>
      <c r="P15" s="6"/>
    </row>
    <row r="16" spans="1:16" ht="45">
      <c r="A16" s="3">
        <v>9</v>
      </c>
      <c r="B16" s="68" t="s">
        <v>26</v>
      </c>
      <c r="C16" s="3">
        <v>1</v>
      </c>
      <c r="D16" s="17" t="s">
        <v>40</v>
      </c>
      <c r="E16" s="4" t="s">
        <v>17</v>
      </c>
      <c r="F16" s="21">
        <v>200000</v>
      </c>
      <c r="G16" s="21"/>
      <c r="H16" s="3"/>
      <c r="I16" s="3"/>
      <c r="J16" s="3"/>
      <c r="K16" s="3"/>
      <c r="L16" s="3"/>
      <c r="M16" s="3"/>
      <c r="N16" s="3">
        <v>1</v>
      </c>
      <c r="O16" s="22">
        <v>194000</v>
      </c>
      <c r="P16" s="56" t="s">
        <v>84</v>
      </c>
    </row>
    <row r="17" spans="1:16" ht="60">
      <c r="A17" s="3">
        <v>10</v>
      </c>
      <c r="B17" s="68"/>
      <c r="C17" s="3">
        <v>2</v>
      </c>
      <c r="D17" s="17" t="s">
        <v>41</v>
      </c>
      <c r="E17" s="2" t="s">
        <v>44</v>
      </c>
      <c r="F17" s="21">
        <v>200000</v>
      </c>
      <c r="G17" s="21"/>
      <c r="H17" s="3"/>
      <c r="I17" s="3"/>
      <c r="J17" s="3"/>
      <c r="K17" s="3"/>
      <c r="L17" s="3"/>
      <c r="M17" s="3"/>
      <c r="N17" s="3">
        <v>1</v>
      </c>
      <c r="O17" s="22">
        <v>194000</v>
      </c>
      <c r="P17" s="56" t="s">
        <v>84</v>
      </c>
    </row>
    <row r="18" spans="1:16" ht="30">
      <c r="A18" s="3">
        <v>11</v>
      </c>
      <c r="B18" s="68"/>
      <c r="C18" s="3">
        <v>3</v>
      </c>
      <c r="D18" s="17" t="s">
        <v>42</v>
      </c>
      <c r="E18" s="5" t="s">
        <v>19</v>
      </c>
      <c r="F18" s="21">
        <v>200000</v>
      </c>
      <c r="G18" s="21"/>
      <c r="H18" s="3"/>
      <c r="I18" s="3"/>
      <c r="J18" s="3"/>
      <c r="K18" s="3"/>
      <c r="L18" s="3"/>
      <c r="M18" s="3"/>
      <c r="N18" s="3">
        <v>1</v>
      </c>
      <c r="O18" s="22">
        <v>172646.28</v>
      </c>
      <c r="P18" s="56" t="s">
        <v>84</v>
      </c>
    </row>
    <row r="19" spans="1:16" ht="45">
      <c r="A19" s="3">
        <v>12</v>
      </c>
      <c r="B19" s="68"/>
      <c r="C19" s="3">
        <v>4</v>
      </c>
      <c r="D19" s="17" t="s">
        <v>80</v>
      </c>
      <c r="E19" s="5" t="s">
        <v>18</v>
      </c>
      <c r="F19" s="21">
        <v>200000</v>
      </c>
      <c r="G19" s="21"/>
      <c r="H19" s="3"/>
      <c r="I19" s="3"/>
      <c r="J19" s="3"/>
      <c r="K19" s="3"/>
      <c r="L19" s="3"/>
      <c r="M19" s="3"/>
      <c r="N19" s="3">
        <v>1</v>
      </c>
      <c r="O19" s="22">
        <v>193000</v>
      </c>
      <c r="P19" s="56" t="s">
        <v>84</v>
      </c>
    </row>
    <row r="20" spans="1:16" ht="30">
      <c r="A20" s="3">
        <v>13</v>
      </c>
      <c r="B20" s="68"/>
      <c r="C20" s="3">
        <v>5</v>
      </c>
      <c r="D20" s="17" t="s">
        <v>43</v>
      </c>
      <c r="E20" s="5" t="s">
        <v>15</v>
      </c>
      <c r="F20" s="21">
        <v>200000</v>
      </c>
      <c r="G20" s="21"/>
      <c r="H20" s="3"/>
      <c r="I20" s="3"/>
      <c r="J20" s="3"/>
      <c r="K20" s="3"/>
      <c r="L20" s="3"/>
      <c r="M20" s="3"/>
      <c r="N20" s="3">
        <v>1</v>
      </c>
      <c r="O20" s="22">
        <v>192917.59</v>
      </c>
      <c r="P20" s="56" t="s">
        <v>84</v>
      </c>
    </row>
    <row r="21" spans="1:16">
      <c r="A21" s="6"/>
      <c r="B21" s="6"/>
      <c r="C21" s="6"/>
      <c r="D21" s="6"/>
      <c r="E21" s="6"/>
      <c r="F21" s="8">
        <f>SUM(F16:F20)</f>
        <v>1000000</v>
      </c>
      <c r="G21" s="40">
        <f>COUNTA(G16:G20)</f>
        <v>0</v>
      </c>
      <c r="H21" s="40">
        <f t="shared" ref="H21:M21" si="2">COUNTA(H16:H20)</f>
        <v>0</v>
      </c>
      <c r="I21" s="40">
        <f t="shared" si="2"/>
        <v>0</v>
      </c>
      <c r="J21" s="40">
        <f t="shared" si="2"/>
        <v>0</v>
      </c>
      <c r="K21" s="40">
        <f t="shared" si="2"/>
        <v>0</v>
      </c>
      <c r="L21" s="40">
        <f>COUNTA(L16:L20)</f>
        <v>0</v>
      </c>
      <c r="M21" s="40">
        <f t="shared" si="2"/>
        <v>0</v>
      </c>
      <c r="N21" s="40">
        <f>COUNTA(N16:N20)</f>
        <v>5</v>
      </c>
      <c r="O21" s="8">
        <f>SUM(O16:O20)</f>
        <v>946563.87</v>
      </c>
      <c r="P21" s="6"/>
    </row>
    <row r="22" spans="1:16" ht="75">
      <c r="A22" s="3">
        <v>14</v>
      </c>
      <c r="B22" s="68" t="s">
        <v>51</v>
      </c>
      <c r="C22" s="3">
        <v>1</v>
      </c>
      <c r="D22" s="18" t="s">
        <v>45</v>
      </c>
      <c r="E22" s="45" t="s">
        <v>25</v>
      </c>
      <c r="F22" s="36">
        <v>50000</v>
      </c>
      <c r="G22" s="36"/>
      <c r="H22" s="3"/>
      <c r="I22" s="3"/>
      <c r="J22" s="3"/>
      <c r="K22" s="3"/>
      <c r="L22" s="3"/>
      <c r="M22" s="3"/>
      <c r="N22" s="3">
        <v>1</v>
      </c>
      <c r="O22" s="22">
        <v>48500</v>
      </c>
      <c r="P22" s="56" t="s">
        <v>84</v>
      </c>
    </row>
    <row r="23" spans="1:16" ht="60">
      <c r="A23" s="25">
        <v>15</v>
      </c>
      <c r="B23" s="68"/>
      <c r="C23" s="3">
        <v>2</v>
      </c>
      <c r="D23" s="18" t="s">
        <v>46</v>
      </c>
      <c r="E23" s="5" t="s">
        <v>20</v>
      </c>
      <c r="F23" s="36">
        <v>50000</v>
      </c>
      <c r="G23" s="36"/>
      <c r="H23" s="3"/>
      <c r="I23" s="3"/>
      <c r="J23" s="3"/>
      <c r="K23" s="3"/>
      <c r="L23" s="3"/>
      <c r="M23" s="3"/>
      <c r="N23" s="3">
        <v>1</v>
      </c>
      <c r="O23" s="22">
        <v>48500</v>
      </c>
      <c r="P23" s="56" t="s">
        <v>84</v>
      </c>
    </row>
    <row r="24" spans="1:16" ht="45">
      <c r="A24" s="3">
        <v>16</v>
      </c>
      <c r="B24" s="68"/>
      <c r="C24" s="3">
        <v>3</v>
      </c>
      <c r="D24" s="18" t="s">
        <v>47</v>
      </c>
      <c r="E24" s="1" t="s">
        <v>15</v>
      </c>
      <c r="F24" s="36">
        <v>300000</v>
      </c>
      <c r="G24" s="36"/>
      <c r="H24" s="3"/>
      <c r="I24" s="3"/>
      <c r="J24" s="3"/>
      <c r="K24" s="3"/>
      <c r="L24" s="3"/>
      <c r="M24" s="3"/>
      <c r="N24" s="3">
        <v>1</v>
      </c>
      <c r="O24" s="22">
        <v>290454.44</v>
      </c>
      <c r="P24" s="56" t="s">
        <v>84</v>
      </c>
    </row>
    <row r="25" spans="1:16" ht="75">
      <c r="A25" s="25">
        <v>17</v>
      </c>
      <c r="B25" s="68"/>
      <c r="C25" s="3">
        <v>4</v>
      </c>
      <c r="D25" s="18" t="s">
        <v>95</v>
      </c>
      <c r="E25" s="5" t="s">
        <v>64</v>
      </c>
      <c r="F25" s="36">
        <v>50000</v>
      </c>
      <c r="G25" s="35"/>
      <c r="H25" s="3"/>
      <c r="I25" s="3"/>
      <c r="J25" s="3"/>
      <c r="K25" s="3"/>
      <c r="L25" s="3"/>
      <c r="M25" s="3"/>
      <c r="N25" s="3">
        <v>1</v>
      </c>
      <c r="O25" s="22">
        <f>24000+24500</f>
        <v>48500</v>
      </c>
      <c r="P25" s="56" t="s">
        <v>84</v>
      </c>
    </row>
    <row r="26" spans="1:16" ht="105">
      <c r="A26" s="3">
        <v>18</v>
      </c>
      <c r="B26" s="68"/>
      <c r="C26" s="3">
        <v>5</v>
      </c>
      <c r="D26" s="18" t="s">
        <v>86</v>
      </c>
      <c r="E26" s="2" t="s">
        <v>87</v>
      </c>
      <c r="F26" s="15">
        <v>250000</v>
      </c>
      <c r="G26" s="3"/>
      <c r="H26" s="3"/>
      <c r="I26" s="3"/>
      <c r="J26" s="3"/>
      <c r="K26" s="3"/>
      <c r="M26" s="3"/>
      <c r="N26" s="3">
        <v>1</v>
      </c>
      <c r="O26" s="22">
        <v>241500</v>
      </c>
      <c r="P26" s="56" t="s">
        <v>84</v>
      </c>
    </row>
    <row r="27" spans="1:16" ht="90">
      <c r="A27" s="25">
        <v>19</v>
      </c>
      <c r="B27" s="68"/>
      <c r="C27" s="3">
        <v>6</v>
      </c>
      <c r="D27" s="18" t="s">
        <v>93</v>
      </c>
      <c r="E27" s="2" t="s">
        <v>87</v>
      </c>
      <c r="F27" s="15">
        <v>250000</v>
      </c>
      <c r="G27" s="3"/>
      <c r="H27" s="3"/>
      <c r="I27" s="3"/>
      <c r="J27" s="3"/>
      <c r="K27" s="3"/>
      <c r="L27" s="3"/>
      <c r="M27" s="3"/>
      <c r="N27" s="3">
        <v>1</v>
      </c>
      <c r="O27" s="22">
        <v>241500</v>
      </c>
      <c r="P27" s="56" t="s">
        <v>84</v>
      </c>
    </row>
    <row r="28" spans="1:16" ht="90">
      <c r="A28" s="3">
        <v>20</v>
      </c>
      <c r="B28" s="68"/>
      <c r="C28" s="3">
        <v>7</v>
      </c>
      <c r="D28" s="18" t="s">
        <v>96</v>
      </c>
      <c r="E28" s="2" t="s">
        <v>87</v>
      </c>
      <c r="F28" s="15">
        <v>250000</v>
      </c>
      <c r="G28" s="3"/>
      <c r="H28" s="3"/>
      <c r="I28" s="3"/>
      <c r="J28" s="3"/>
      <c r="K28" s="3"/>
      <c r="M28" s="3"/>
      <c r="N28" s="3">
        <v>1</v>
      </c>
      <c r="O28" s="22">
        <v>241500</v>
      </c>
      <c r="P28" s="56" t="s">
        <v>84</v>
      </c>
    </row>
    <row r="29" spans="1:16" ht="120">
      <c r="A29" s="25">
        <v>21</v>
      </c>
      <c r="B29" s="68"/>
      <c r="C29" s="3">
        <v>8</v>
      </c>
      <c r="D29" s="20" t="s">
        <v>104</v>
      </c>
      <c r="E29" s="2" t="s">
        <v>105</v>
      </c>
      <c r="F29" s="26">
        <v>40000</v>
      </c>
      <c r="G29" s="3"/>
      <c r="H29" s="3"/>
      <c r="I29" s="3"/>
      <c r="J29" s="3"/>
      <c r="K29" s="3"/>
      <c r="L29" s="3"/>
      <c r="M29" s="3"/>
      <c r="N29" s="3">
        <v>1</v>
      </c>
      <c r="O29" s="22">
        <v>38800</v>
      </c>
      <c r="P29" s="56" t="s">
        <v>84</v>
      </c>
    </row>
    <row r="30" spans="1:16" ht="60">
      <c r="A30" s="3">
        <v>22</v>
      </c>
      <c r="B30" s="68"/>
      <c r="C30" s="3">
        <v>9</v>
      </c>
      <c r="D30" s="18" t="s">
        <v>48</v>
      </c>
      <c r="E30" s="2" t="s">
        <v>49</v>
      </c>
      <c r="F30" s="36">
        <v>100000</v>
      </c>
      <c r="G30" s="36"/>
      <c r="H30" s="3"/>
      <c r="I30" s="3"/>
      <c r="J30" s="3"/>
      <c r="K30" s="3"/>
      <c r="L30" s="3"/>
      <c r="M30" s="3"/>
      <c r="N30" s="3">
        <v>1</v>
      </c>
      <c r="O30" s="22">
        <v>96169.87</v>
      </c>
      <c r="P30" s="56" t="s">
        <v>84</v>
      </c>
    </row>
    <row r="31" spans="1:16">
      <c r="A31" s="6"/>
      <c r="B31" s="6"/>
      <c r="C31" s="6"/>
      <c r="D31" s="6"/>
      <c r="E31" s="6"/>
      <c r="F31" s="37">
        <f>SUM(F22:F30)</f>
        <v>1340000</v>
      </c>
      <c r="G31" s="41">
        <f t="shared" ref="G31:M31" si="3">COUNTA(G22:G30)</f>
        <v>0</v>
      </c>
      <c r="H31" s="41">
        <f t="shared" si="3"/>
        <v>0</v>
      </c>
      <c r="I31" s="41">
        <f t="shared" si="3"/>
        <v>0</v>
      </c>
      <c r="J31" s="41">
        <f t="shared" si="3"/>
        <v>0</v>
      </c>
      <c r="K31" s="41">
        <f t="shared" si="3"/>
        <v>0</v>
      </c>
      <c r="L31" s="41">
        <f t="shared" si="3"/>
        <v>0</v>
      </c>
      <c r="M31" s="41">
        <f t="shared" si="3"/>
        <v>0</v>
      </c>
      <c r="N31" s="41">
        <f>COUNTA(N22:N30)</f>
        <v>9</v>
      </c>
      <c r="O31" s="8">
        <f>SUM(O22:O30)</f>
        <v>1295424.31</v>
      </c>
      <c r="P31" s="6"/>
    </row>
    <row r="32" spans="1:16" ht="60">
      <c r="A32" s="3">
        <v>23</v>
      </c>
      <c r="B32" s="63" t="s">
        <v>54</v>
      </c>
      <c r="C32" s="3">
        <v>1</v>
      </c>
      <c r="D32" s="19" t="s">
        <v>52</v>
      </c>
      <c r="E32" s="5" t="s">
        <v>50</v>
      </c>
      <c r="F32" s="23">
        <v>250000</v>
      </c>
      <c r="G32" s="23"/>
      <c r="H32" s="3"/>
      <c r="I32" s="3"/>
      <c r="J32" s="3"/>
      <c r="K32" s="3"/>
      <c r="L32" s="3"/>
      <c r="M32" s="3"/>
      <c r="N32" s="3">
        <v>1</v>
      </c>
      <c r="O32" s="22">
        <v>242500</v>
      </c>
      <c r="P32" s="56" t="s">
        <v>84</v>
      </c>
    </row>
    <row r="33" spans="1:17" ht="120">
      <c r="A33" s="3">
        <v>24</v>
      </c>
      <c r="B33" s="63"/>
      <c r="C33" s="3">
        <v>2</v>
      </c>
      <c r="D33" s="39" t="s">
        <v>76</v>
      </c>
      <c r="E33" s="4" t="s">
        <v>77</v>
      </c>
      <c r="F33" s="16">
        <v>100000</v>
      </c>
      <c r="G33" s="16"/>
      <c r="H33" s="3"/>
      <c r="I33" s="3"/>
      <c r="J33" s="3"/>
      <c r="K33" s="3"/>
      <c r="L33" s="3"/>
      <c r="M33" s="3"/>
      <c r="N33" s="3">
        <v>1</v>
      </c>
      <c r="O33" s="22">
        <v>96000</v>
      </c>
      <c r="P33" s="56" t="s">
        <v>84</v>
      </c>
    </row>
    <row r="34" spans="1:17" ht="75">
      <c r="A34" s="3">
        <v>25</v>
      </c>
      <c r="B34" s="63"/>
      <c r="C34" s="3">
        <v>3</v>
      </c>
      <c r="D34" s="39" t="s">
        <v>88</v>
      </c>
      <c r="E34" s="5" t="s">
        <v>23</v>
      </c>
      <c r="F34" s="16">
        <v>200000</v>
      </c>
      <c r="G34" s="16"/>
      <c r="H34" s="3"/>
      <c r="I34" s="3"/>
      <c r="J34" s="3"/>
      <c r="K34" s="3"/>
      <c r="L34" s="3"/>
      <c r="M34" s="3"/>
      <c r="N34" s="3">
        <v>1</v>
      </c>
      <c r="O34" s="22">
        <v>194000</v>
      </c>
      <c r="P34" s="56" t="s">
        <v>84</v>
      </c>
    </row>
    <row r="35" spans="1:17" ht="45">
      <c r="A35" s="3">
        <v>26</v>
      </c>
      <c r="B35" s="63"/>
      <c r="C35" s="3">
        <v>4</v>
      </c>
      <c r="D35" s="39" t="s">
        <v>89</v>
      </c>
      <c r="E35" s="5" t="s">
        <v>64</v>
      </c>
      <c r="F35" s="16">
        <v>250000</v>
      </c>
      <c r="G35" s="16"/>
      <c r="H35" s="3"/>
      <c r="I35" s="3"/>
      <c r="J35" s="3"/>
      <c r="K35" s="3"/>
      <c r="L35" s="3"/>
      <c r="M35" s="3"/>
      <c r="N35" s="3">
        <v>1</v>
      </c>
      <c r="O35" s="22">
        <v>242500</v>
      </c>
      <c r="P35" s="56" t="s">
        <v>84</v>
      </c>
    </row>
    <row r="36" spans="1:17" ht="75">
      <c r="A36" s="3">
        <v>27</v>
      </c>
      <c r="B36" s="63"/>
      <c r="C36" s="3">
        <v>5</v>
      </c>
      <c r="D36" s="14" t="s">
        <v>97</v>
      </c>
      <c r="E36" s="5" t="s">
        <v>21</v>
      </c>
      <c r="F36" s="16">
        <v>160000</v>
      </c>
      <c r="G36" s="16"/>
      <c r="H36" s="3"/>
      <c r="I36" s="3"/>
      <c r="J36" s="3"/>
      <c r="K36" s="3"/>
      <c r="L36" s="3"/>
      <c r="M36" s="3"/>
      <c r="N36" s="3">
        <v>1</v>
      </c>
      <c r="O36" s="22">
        <v>154200</v>
      </c>
      <c r="P36" s="56" t="s">
        <v>84</v>
      </c>
    </row>
    <row r="37" spans="1:17" ht="46.5" customHeight="1">
      <c r="A37" s="3">
        <v>28</v>
      </c>
      <c r="B37" s="63"/>
      <c r="C37" s="3">
        <v>6</v>
      </c>
      <c r="D37" s="19" t="s">
        <v>53</v>
      </c>
      <c r="E37" s="2" t="s">
        <v>35</v>
      </c>
      <c r="F37" s="23">
        <v>250000</v>
      </c>
      <c r="G37" s="23"/>
      <c r="H37" s="3"/>
      <c r="I37" s="3"/>
      <c r="J37" s="3"/>
      <c r="K37" s="3"/>
      <c r="L37" s="3"/>
      <c r="M37" s="3"/>
      <c r="N37" s="3">
        <v>1</v>
      </c>
      <c r="O37" s="22">
        <v>230428</v>
      </c>
      <c r="P37" s="56" t="s">
        <v>84</v>
      </c>
    </row>
    <row r="38" spans="1:17">
      <c r="A38" s="6"/>
      <c r="B38" s="6"/>
      <c r="C38" s="6"/>
      <c r="D38" s="6"/>
      <c r="E38" s="6"/>
      <c r="F38" s="24">
        <f>SUM(F32:F37)</f>
        <v>1210000</v>
      </c>
      <c r="G38" s="42">
        <f>COUNTA(G32:G37)</f>
        <v>0</v>
      </c>
      <c r="H38" s="42">
        <f t="shared" ref="H38:M38" si="4">COUNTA(H32:H37)</f>
        <v>0</v>
      </c>
      <c r="I38" s="42">
        <f t="shared" si="4"/>
        <v>0</v>
      </c>
      <c r="J38" s="42">
        <f t="shared" si="4"/>
        <v>0</v>
      </c>
      <c r="K38" s="42">
        <f t="shared" si="4"/>
        <v>0</v>
      </c>
      <c r="L38" s="42">
        <f t="shared" si="4"/>
        <v>0</v>
      </c>
      <c r="M38" s="42">
        <f t="shared" si="4"/>
        <v>0</v>
      </c>
      <c r="N38" s="42">
        <f>COUNTA(N32:N37)</f>
        <v>6</v>
      </c>
      <c r="O38" s="8">
        <f>SUM(O32:O37)</f>
        <v>1159628</v>
      </c>
      <c r="P38" s="6"/>
    </row>
    <row r="39" spans="1:17" ht="49.5" customHeight="1">
      <c r="A39" s="3">
        <v>29</v>
      </c>
      <c r="B39" s="68" t="s">
        <v>56</v>
      </c>
      <c r="C39" s="3">
        <v>1</v>
      </c>
      <c r="D39" s="20" t="s">
        <v>90</v>
      </c>
      <c r="E39" s="4" t="s">
        <v>13</v>
      </c>
      <c r="F39" s="7">
        <v>200000</v>
      </c>
      <c r="G39" s="35"/>
      <c r="H39" s="3"/>
      <c r="I39" s="3"/>
      <c r="J39" s="3"/>
      <c r="K39" s="3"/>
      <c r="L39" s="3"/>
      <c r="M39" s="3"/>
      <c r="N39" s="3">
        <v>1</v>
      </c>
      <c r="O39" s="22">
        <v>194000</v>
      </c>
      <c r="P39" s="56" t="s">
        <v>84</v>
      </c>
    </row>
    <row r="40" spans="1:17" ht="60">
      <c r="A40" s="3">
        <v>30</v>
      </c>
      <c r="B40" s="68"/>
      <c r="C40" s="3">
        <v>2</v>
      </c>
      <c r="D40" s="2" t="s">
        <v>83</v>
      </c>
      <c r="E40" s="5" t="s">
        <v>22</v>
      </c>
      <c r="F40" s="7">
        <v>200000</v>
      </c>
      <c r="G40" s="7"/>
      <c r="H40" s="3"/>
      <c r="I40" s="3"/>
      <c r="J40" s="3"/>
      <c r="K40" s="3"/>
      <c r="L40" s="3"/>
      <c r="M40" s="3"/>
      <c r="N40" s="3">
        <v>1</v>
      </c>
      <c r="O40" s="22">
        <v>193000</v>
      </c>
      <c r="P40" s="56" t="s">
        <v>84</v>
      </c>
    </row>
    <row r="41" spans="1:17" ht="30">
      <c r="A41" s="3">
        <v>31</v>
      </c>
      <c r="B41" s="68"/>
      <c r="C41" s="3">
        <v>3</v>
      </c>
      <c r="D41" s="2" t="s">
        <v>102</v>
      </c>
      <c r="E41" s="5" t="s">
        <v>103</v>
      </c>
      <c r="F41" s="7">
        <v>100000</v>
      </c>
      <c r="G41" s="7"/>
      <c r="H41" s="3"/>
      <c r="I41" s="3"/>
      <c r="J41" s="3"/>
      <c r="K41" s="3"/>
      <c r="L41" s="3"/>
      <c r="M41" s="3"/>
      <c r="N41" s="3">
        <v>1</v>
      </c>
      <c r="O41" s="22">
        <v>97000</v>
      </c>
      <c r="P41" s="56" t="s">
        <v>84</v>
      </c>
    </row>
    <row r="42" spans="1:17" ht="45">
      <c r="A42" s="3">
        <v>32</v>
      </c>
      <c r="B42" s="68"/>
      <c r="C42" s="3">
        <v>4</v>
      </c>
      <c r="D42" s="20" t="s">
        <v>55</v>
      </c>
      <c r="E42" s="5" t="s">
        <v>28</v>
      </c>
      <c r="F42" s="22">
        <v>100000</v>
      </c>
      <c r="G42" s="22"/>
      <c r="H42" s="3"/>
      <c r="I42" s="3"/>
      <c r="J42" s="3"/>
      <c r="K42" s="3"/>
      <c r="L42" s="3"/>
      <c r="M42" s="3"/>
      <c r="N42" s="3">
        <v>1</v>
      </c>
      <c r="O42" s="22">
        <v>97000</v>
      </c>
      <c r="P42" s="56" t="s">
        <v>84</v>
      </c>
    </row>
    <row r="43" spans="1:17">
      <c r="A43" s="6"/>
      <c r="B43" s="6"/>
      <c r="C43" s="6"/>
      <c r="D43" s="6"/>
      <c r="E43" s="6"/>
      <c r="F43" s="8">
        <f>SUM(F39:F42)</f>
        <v>600000</v>
      </c>
      <c r="G43" s="40">
        <f>COUNTA(G39:G42)</f>
        <v>0</v>
      </c>
      <c r="H43" s="40">
        <f t="shared" ref="H43:M43" si="5">COUNTA(H39:H42)</f>
        <v>0</v>
      </c>
      <c r="I43" s="40">
        <f t="shared" si="5"/>
        <v>0</v>
      </c>
      <c r="J43" s="40">
        <f t="shared" si="5"/>
        <v>0</v>
      </c>
      <c r="K43" s="40">
        <f t="shared" si="5"/>
        <v>0</v>
      </c>
      <c r="L43" s="40">
        <f t="shared" si="5"/>
        <v>0</v>
      </c>
      <c r="M43" s="40">
        <f t="shared" si="5"/>
        <v>0</v>
      </c>
      <c r="N43" s="40">
        <f>COUNTA(N39:N42)</f>
        <v>4</v>
      </c>
      <c r="O43" s="8">
        <f>SUM(O39:O42)</f>
        <v>581000</v>
      </c>
      <c r="P43" s="6"/>
      <c r="Q43" s="20"/>
    </row>
    <row r="44" spans="1:17" ht="60">
      <c r="A44" s="5">
        <v>33</v>
      </c>
      <c r="B44" s="17" t="s">
        <v>65</v>
      </c>
      <c r="C44" s="5">
        <v>1</v>
      </c>
      <c r="D44" s="14" t="s">
        <v>85</v>
      </c>
      <c r="E44" s="4" t="s">
        <v>24</v>
      </c>
      <c r="F44" s="22">
        <v>200000</v>
      </c>
      <c r="G44" s="44"/>
      <c r="H44" s="44"/>
      <c r="I44" s="44"/>
      <c r="J44" s="3"/>
      <c r="K44" s="3"/>
      <c r="M44" s="44"/>
      <c r="N44" s="44">
        <v>1</v>
      </c>
      <c r="O44" s="22">
        <v>194000</v>
      </c>
      <c r="P44" s="56" t="s">
        <v>84</v>
      </c>
    </row>
    <row r="45" spans="1:17">
      <c r="A45" s="6"/>
      <c r="B45" s="6"/>
      <c r="C45" s="6"/>
      <c r="D45" s="6"/>
      <c r="E45" s="6"/>
      <c r="F45" s="8">
        <f>SUM(F44:F44)</f>
        <v>200000</v>
      </c>
      <c r="G45" s="40">
        <f t="shared" ref="G45:N45" si="6">COUNTA(G44:G44)</f>
        <v>0</v>
      </c>
      <c r="H45" s="40">
        <f t="shared" si="6"/>
        <v>0</v>
      </c>
      <c r="I45" s="40">
        <f t="shared" si="6"/>
        <v>0</v>
      </c>
      <c r="J45" s="40">
        <f t="shared" si="6"/>
        <v>0</v>
      </c>
      <c r="K45" s="40">
        <f t="shared" si="6"/>
        <v>0</v>
      </c>
      <c r="L45" s="40">
        <f t="shared" si="6"/>
        <v>0</v>
      </c>
      <c r="M45" s="40">
        <f t="shared" si="6"/>
        <v>0</v>
      </c>
      <c r="N45" s="40">
        <f t="shared" si="6"/>
        <v>1</v>
      </c>
      <c r="O45" s="8">
        <f>SUM(O44:O44)</f>
        <v>194000</v>
      </c>
      <c r="P45" s="48"/>
    </row>
    <row r="46" spans="1:17" ht="45">
      <c r="A46" s="5">
        <v>34</v>
      </c>
      <c r="B46" s="62" t="s">
        <v>68</v>
      </c>
      <c r="C46" s="5">
        <v>1</v>
      </c>
      <c r="D46" s="14" t="s">
        <v>82</v>
      </c>
      <c r="E46" s="2" t="s">
        <v>14</v>
      </c>
      <c r="F46" s="34">
        <v>50000</v>
      </c>
      <c r="G46" s="44"/>
      <c r="H46" s="44"/>
      <c r="I46" s="3"/>
      <c r="J46" s="3"/>
      <c r="K46" s="3"/>
      <c r="L46" s="44"/>
      <c r="M46" s="44"/>
      <c r="N46" s="44">
        <v>1</v>
      </c>
      <c r="O46" s="22">
        <v>48500</v>
      </c>
      <c r="P46" s="56" t="s">
        <v>84</v>
      </c>
    </row>
    <row r="47" spans="1:17" ht="75">
      <c r="A47" s="5">
        <v>35</v>
      </c>
      <c r="B47" s="62"/>
      <c r="C47" s="5">
        <v>2</v>
      </c>
      <c r="D47" s="20" t="s">
        <v>106</v>
      </c>
      <c r="E47" s="2" t="s">
        <v>107</v>
      </c>
      <c r="F47" s="26">
        <v>250000</v>
      </c>
      <c r="G47" s="44"/>
      <c r="H47" s="44"/>
      <c r="I47" s="3"/>
      <c r="J47" s="3"/>
      <c r="K47" s="3"/>
      <c r="M47" s="44"/>
      <c r="N47" s="3">
        <v>1</v>
      </c>
      <c r="O47" s="22">
        <v>241500</v>
      </c>
      <c r="P47" s="56" t="s">
        <v>84</v>
      </c>
    </row>
    <row r="48" spans="1:17" ht="30">
      <c r="A48" s="5">
        <v>36</v>
      </c>
      <c r="B48" s="62"/>
      <c r="C48" s="5">
        <v>3</v>
      </c>
      <c r="D48" s="2" t="s">
        <v>69</v>
      </c>
      <c r="E48" s="5" t="s">
        <v>70</v>
      </c>
      <c r="F48" s="33">
        <v>250000</v>
      </c>
      <c r="G48" s="33"/>
      <c r="H48" s="3"/>
      <c r="I48" s="3"/>
      <c r="J48" s="3"/>
      <c r="K48" s="3"/>
      <c r="L48" s="3"/>
      <c r="M48" s="5"/>
      <c r="N48" s="5">
        <v>1</v>
      </c>
      <c r="O48" s="22">
        <v>242500</v>
      </c>
      <c r="P48" s="56" t="s">
        <v>84</v>
      </c>
    </row>
    <row r="49" spans="1:16">
      <c r="A49" s="6"/>
      <c r="B49" s="6"/>
      <c r="C49" s="6"/>
      <c r="D49" s="6"/>
      <c r="E49" s="6"/>
      <c r="F49" s="8">
        <f>SUM(F46:F48)</f>
        <v>550000</v>
      </c>
      <c r="G49" s="40">
        <f>COUNTA(G46:G48)</f>
        <v>0</v>
      </c>
      <c r="H49" s="40">
        <f t="shared" ref="H49:N49" si="7">COUNTA(H46:H48)</f>
        <v>0</v>
      </c>
      <c r="I49" s="40">
        <f t="shared" si="7"/>
        <v>0</v>
      </c>
      <c r="J49" s="40">
        <f t="shared" si="7"/>
        <v>0</v>
      </c>
      <c r="K49" s="40">
        <f t="shared" si="7"/>
        <v>0</v>
      </c>
      <c r="L49" s="40">
        <f t="shared" si="7"/>
        <v>0</v>
      </c>
      <c r="M49" s="40">
        <f t="shared" si="7"/>
        <v>0</v>
      </c>
      <c r="N49" s="40">
        <f t="shared" si="7"/>
        <v>3</v>
      </c>
      <c r="O49" s="8">
        <f>SUM(O46:O48)</f>
        <v>532500</v>
      </c>
      <c r="P49" s="6"/>
    </row>
    <row r="50" spans="1:16" ht="60">
      <c r="A50" s="5">
        <v>37</v>
      </c>
      <c r="B50" s="63" t="s">
        <v>71</v>
      </c>
      <c r="C50" s="5">
        <v>1</v>
      </c>
      <c r="D50" s="2" t="s">
        <v>72</v>
      </c>
      <c r="E50" s="2" t="s">
        <v>44</v>
      </c>
      <c r="F50" s="38">
        <v>75000</v>
      </c>
      <c r="G50" s="38"/>
      <c r="H50" s="3"/>
      <c r="I50" s="3"/>
      <c r="J50" s="3"/>
      <c r="K50" s="3"/>
      <c r="L50" s="3"/>
      <c r="M50" s="5"/>
      <c r="N50" s="5">
        <v>1</v>
      </c>
      <c r="O50" s="22">
        <v>72750</v>
      </c>
      <c r="P50" s="56" t="s">
        <v>84</v>
      </c>
    </row>
    <row r="51" spans="1:16" ht="75">
      <c r="A51" s="5">
        <v>38</v>
      </c>
      <c r="B51" s="63"/>
      <c r="C51" s="5">
        <v>2</v>
      </c>
      <c r="D51" s="2" t="s">
        <v>91</v>
      </c>
      <c r="E51" s="5" t="s">
        <v>44</v>
      </c>
      <c r="F51" s="26">
        <v>2000000</v>
      </c>
      <c r="G51" s="38"/>
      <c r="H51" s="3"/>
      <c r="I51" s="3"/>
      <c r="J51" s="5"/>
      <c r="K51" s="3"/>
      <c r="L51" s="3"/>
      <c r="M51" s="5"/>
      <c r="N51" s="5">
        <v>1</v>
      </c>
      <c r="O51" s="22">
        <v>1940000</v>
      </c>
      <c r="P51" s="56" t="s">
        <v>84</v>
      </c>
    </row>
    <row r="52" spans="1:16" ht="75">
      <c r="A52" s="5">
        <v>39</v>
      </c>
      <c r="B52" s="63"/>
      <c r="C52" s="5">
        <v>3</v>
      </c>
      <c r="D52" s="2" t="s">
        <v>92</v>
      </c>
      <c r="E52" s="5" t="s">
        <v>74</v>
      </c>
      <c r="F52" s="26">
        <v>1000000</v>
      </c>
      <c r="G52" s="38"/>
      <c r="H52" s="3"/>
      <c r="I52" s="3"/>
      <c r="J52" s="3"/>
      <c r="K52" s="3"/>
      <c r="L52" s="3"/>
      <c r="M52" s="5"/>
      <c r="N52" s="5">
        <v>1</v>
      </c>
      <c r="O52" s="22">
        <v>970000</v>
      </c>
      <c r="P52" s="56" t="s">
        <v>84</v>
      </c>
    </row>
    <row r="53" spans="1:16" ht="45">
      <c r="A53" s="5">
        <v>40</v>
      </c>
      <c r="B53" s="63"/>
      <c r="C53" s="5">
        <v>4</v>
      </c>
      <c r="D53" s="2" t="s">
        <v>73</v>
      </c>
      <c r="E53" s="5" t="s">
        <v>74</v>
      </c>
      <c r="F53" s="22">
        <v>1000000</v>
      </c>
      <c r="G53" s="22"/>
      <c r="H53" s="3"/>
      <c r="I53" s="3"/>
      <c r="J53" s="3"/>
      <c r="K53" s="3"/>
      <c r="L53" s="3"/>
      <c r="M53" s="5"/>
      <c r="N53" s="5">
        <v>1</v>
      </c>
      <c r="O53" s="22">
        <v>972249.22</v>
      </c>
      <c r="P53" s="56" t="s">
        <v>84</v>
      </c>
    </row>
    <row r="54" spans="1:16">
      <c r="A54" s="6"/>
      <c r="B54" s="6"/>
      <c r="C54" s="6"/>
      <c r="D54" s="6"/>
      <c r="E54" s="6"/>
      <c r="F54" s="8">
        <f>SUM(F50:F53)</f>
        <v>4075000</v>
      </c>
      <c r="G54" s="40">
        <f t="shared" ref="G54:N54" si="8">COUNTA(G50:G53)</f>
        <v>0</v>
      </c>
      <c r="H54" s="40">
        <f t="shared" si="8"/>
        <v>0</v>
      </c>
      <c r="I54" s="40">
        <f t="shared" si="8"/>
        <v>0</v>
      </c>
      <c r="J54" s="40">
        <f t="shared" si="8"/>
        <v>0</v>
      </c>
      <c r="K54" s="40">
        <f t="shared" si="8"/>
        <v>0</v>
      </c>
      <c r="L54" s="40">
        <f t="shared" si="8"/>
        <v>0</v>
      </c>
      <c r="M54" s="40">
        <f t="shared" si="8"/>
        <v>0</v>
      </c>
      <c r="N54" s="40">
        <f t="shared" si="8"/>
        <v>4</v>
      </c>
      <c r="O54" s="8">
        <f>SUM(O50:O53)</f>
        <v>3954999.2199999997</v>
      </c>
      <c r="P54" s="6"/>
    </row>
    <row r="55" spans="1:16" ht="45">
      <c r="A55" s="5">
        <v>41</v>
      </c>
      <c r="B55" s="2" t="s">
        <v>79</v>
      </c>
      <c r="C55" s="5">
        <v>1</v>
      </c>
      <c r="D55" s="55" t="s">
        <v>78</v>
      </c>
      <c r="E55" s="5" t="s">
        <v>27</v>
      </c>
      <c r="F55" s="22">
        <v>300000</v>
      </c>
      <c r="G55" s="22"/>
      <c r="H55" s="3"/>
      <c r="I55" s="3"/>
      <c r="J55" s="3"/>
      <c r="K55" s="3"/>
      <c r="L55" s="5"/>
      <c r="M55" s="5"/>
      <c r="N55" s="5">
        <v>1</v>
      </c>
      <c r="O55" s="22">
        <v>291000</v>
      </c>
      <c r="P55" s="56" t="s">
        <v>84</v>
      </c>
    </row>
    <row r="56" spans="1:16">
      <c r="A56" s="6"/>
      <c r="B56" s="6"/>
      <c r="C56" s="6"/>
      <c r="D56" s="48"/>
      <c r="E56" s="6"/>
      <c r="F56" s="8">
        <f>SUM(F55)</f>
        <v>300000</v>
      </c>
      <c r="G56" s="40">
        <f>COUNTA(G55)</f>
        <v>0</v>
      </c>
      <c r="H56" s="40">
        <f t="shared" ref="H56:N56" si="9">COUNTA(H55)</f>
        <v>0</v>
      </c>
      <c r="I56" s="40">
        <f t="shared" si="9"/>
        <v>0</v>
      </c>
      <c r="J56" s="40">
        <f t="shared" si="9"/>
        <v>0</v>
      </c>
      <c r="K56" s="40">
        <f t="shared" si="9"/>
        <v>0</v>
      </c>
      <c r="L56" s="40">
        <f t="shared" si="9"/>
        <v>0</v>
      </c>
      <c r="M56" s="40">
        <f t="shared" si="9"/>
        <v>0</v>
      </c>
      <c r="N56" s="40">
        <f t="shared" si="9"/>
        <v>1</v>
      </c>
      <c r="O56" s="8">
        <f>SUM(O55)</f>
        <v>291000</v>
      </c>
      <c r="P56" s="6"/>
    </row>
    <row r="57" spans="1:16" ht="45">
      <c r="A57" s="5">
        <v>42</v>
      </c>
      <c r="B57" s="63" t="s">
        <v>98</v>
      </c>
      <c r="C57" s="5">
        <v>1</v>
      </c>
      <c r="D57" s="20" t="s">
        <v>101</v>
      </c>
      <c r="E57" s="2" t="s">
        <v>21</v>
      </c>
      <c r="F57" s="26">
        <v>500000</v>
      </c>
      <c r="G57" s="44"/>
      <c r="H57" s="44"/>
      <c r="I57" s="3"/>
      <c r="J57" s="3"/>
      <c r="K57" s="3"/>
      <c r="L57" s="44"/>
      <c r="M57" s="44"/>
      <c r="N57" s="44">
        <v>1</v>
      </c>
      <c r="O57" s="22">
        <v>485000</v>
      </c>
      <c r="P57" s="56" t="s">
        <v>84</v>
      </c>
    </row>
    <row r="58" spans="1:16" ht="30">
      <c r="A58" s="50">
        <v>43</v>
      </c>
      <c r="B58" s="63"/>
      <c r="C58" s="5">
        <v>2</v>
      </c>
      <c r="D58" s="2" t="s">
        <v>99</v>
      </c>
      <c r="E58" s="5" t="s">
        <v>100</v>
      </c>
      <c r="F58" s="22">
        <v>200000</v>
      </c>
      <c r="G58" s="44"/>
      <c r="H58" s="44"/>
      <c r="I58" s="44"/>
      <c r="J58" s="3"/>
      <c r="K58" s="3"/>
      <c r="L58" s="44"/>
      <c r="M58" s="44"/>
      <c r="N58" s="44">
        <v>1</v>
      </c>
      <c r="O58" s="22">
        <v>194000</v>
      </c>
      <c r="P58" s="56" t="s">
        <v>84</v>
      </c>
    </row>
    <row r="59" spans="1:16">
      <c r="A59" s="6"/>
      <c r="B59" s="6"/>
      <c r="C59" s="6"/>
      <c r="D59" s="6"/>
      <c r="E59" s="6"/>
      <c r="F59" s="8">
        <f>SUM(F57:F58)</f>
        <v>700000</v>
      </c>
      <c r="G59" s="40">
        <f t="shared" ref="G59:N59" si="10">G61+COUNTA(G57:G58)</f>
        <v>0</v>
      </c>
      <c r="H59" s="40">
        <f t="shared" si="10"/>
        <v>0</v>
      </c>
      <c r="I59" s="40">
        <f t="shared" si="10"/>
        <v>0</v>
      </c>
      <c r="J59" s="40">
        <f t="shared" si="10"/>
        <v>0</v>
      </c>
      <c r="K59" s="40">
        <f t="shared" si="10"/>
        <v>0</v>
      </c>
      <c r="L59" s="40">
        <f t="shared" si="10"/>
        <v>0</v>
      </c>
      <c r="M59" s="40">
        <f t="shared" si="10"/>
        <v>0</v>
      </c>
      <c r="N59" s="40">
        <f t="shared" si="10"/>
        <v>2</v>
      </c>
      <c r="O59" s="8">
        <f>SUM(O57:O58)</f>
        <v>679000</v>
      </c>
      <c r="P59" s="6"/>
    </row>
    <row r="60" spans="1:16">
      <c r="A60" s="6"/>
      <c r="B60" s="6"/>
      <c r="C60" s="6"/>
      <c r="D60" s="6"/>
      <c r="E60" s="6"/>
      <c r="F60" s="24"/>
      <c r="G60" s="42">
        <f t="shared" ref="G60:O60" si="11">G7+G15+G21+G31+G38+G43+G45+G49+G54+G56+G59</f>
        <v>0</v>
      </c>
      <c r="H60" s="42">
        <f t="shared" si="11"/>
        <v>0</v>
      </c>
      <c r="I60" s="42">
        <f t="shared" si="11"/>
        <v>0</v>
      </c>
      <c r="J60" s="42">
        <f t="shared" si="11"/>
        <v>0</v>
      </c>
      <c r="K60" s="42">
        <f t="shared" si="11"/>
        <v>0</v>
      </c>
      <c r="L60" s="42">
        <f t="shared" si="11"/>
        <v>0</v>
      </c>
      <c r="M60" s="42">
        <f t="shared" si="11"/>
        <v>0</v>
      </c>
      <c r="N60" s="42">
        <f t="shared" si="11"/>
        <v>43</v>
      </c>
      <c r="O60" s="8">
        <f t="shared" si="11"/>
        <v>10536615.399999999</v>
      </c>
      <c r="P60" s="48"/>
    </row>
    <row r="61" spans="1:16">
      <c r="F61" s="47"/>
      <c r="P61" s="49"/>
    </row>
    <row r="62" spans="1:16">
      <c r="F62" s="51"/>
      <c r="P62" s="49"/>
    </row>
    <row r="63" spans="1:16">
      <c r="F63" s="51"/>
      <c r="P63" s="49"/>
    </row>
    <row r="64" spans="1:16" ht="15.75">
      <c r="B64" s="27">
        <v>0</v>
      </c>
      <c r="C64" s="64" t="s">
        <v>58</v>
      </c>
      <c r="D64" s="64"/>
      <c r="E64" s="64"/>
    </row>
    <row r="65" spans="2:6">
      <c r="B65" s="28" t="s">
        <v>7</v>
      </c>
      <c r="C65" s="65" t="s">
        <v>59</v>
      </c>
      <c r="D65" s="66"/>
      <c r="E65" s="67"/>
      <c r="F65" s="47"/>
    </row>
    <row r="66" spans="2:6" ht="15.75">
      <c r="B66" s="29" t="s">
        <v>8</v>
      </c>
      <c r="C66" s="57" t="s">
        <v>60</v>
      </c>
      <c r="D66" s="57"/>
      <c r="E66" s="57"/>
      <c r="F66" s="47"/>
    </row>
    <row r="67" spans="2:6" ht="15.75">
      <c r="B67" s="30" t="s">
        <v>9</v>
      </c>
      <c r="C67" s="57" t="s">
        <v>61</v>
      </c>
      <c r="D67" s="57"/>
      <c r="E67" s="57"/>
    </row>
    <row r="68" spans="2:6" ht="15.75">
      <c r="B68" s="30" t="s">
        <v>10</v>
      </c>
      <c r="C68" s="58" t="s">
        <v>62</v>
      </c>
      <c r="D68" s="58"/>
      <c r="E68" s="58"/>
    </row>
    <row r="69" spans="2:6" ht="15.75">
      <c r="B69" s="30" t="s">
        <v>11</v>
      </c>
      <c r="C69" s="58"/>
      <c r="D69" s="58"/>
      <c r="E69" s="58"/>
    </row>
    <row r="70" spans="2:6" ht="15.75">
      <c r="B70" s="30" t="s">
        <v>12</v>
      </c>
      <c r="C70" s="59" t="s">
        <v>63</v>
      </c>
      <c r="D70" s="60"/>
      <c r="E70" s="61"/>
    </row>
  </sheetData>
  <mergeCells count="26">
    <mergeCell ref="B39:B42"/>
    <mergeCell ref="A1:O1"/>
    <mergeCell ref="A2:O2"/>
    <mergeCell ref="A3:O3"/>
    <mergeCell ref="A4:A5"/>
    <mergeCell ref="B4:B5"/>
    <mergeCell ref="C4:C5"/>
    <mergeCell ref="D4:D5"/>
    <mergeCell ref="E4:E5"/>
    <mergeCell ref="F4:F5"/>
    <mergeCell ref="H4:N4"/>
    <mergeCell ref="O4:O5"/>
    <mergeCell ref="B8:B14"/>
    <mergeCell ref="B16:B20"/>
    <mergeCell ref="B22:B30"/>
    <mergeCell ref="B32:B37"/>
    <mergeCell ref="C67:E67"/>
    <mergeCell ref="C68:E68"/>
    <mergeCell ref="C69:E69"/>
    <mergeCell ref="C70:E70"/>
    <mergeCell ref="B46:B48"/>
    <mergeCell ref="B50:B53"/>
    <mergeCell ref="B57:B58"/>
    <mergeCell ref="C64:E64"/>
    <mergeCell ref="C65:E65"/>
    <mergeCell ref="C66:E66"/>
  </mergeCells>
  <dataValidations count="1">
    <dataValidation type="whole" allowBlank="1" showInputMessage="1" showErrorMessage="1" prompt="රු 200,000 හෝ ඊට වැඩි අගයන් පමණක් ඇතුල් කරන්න" sqref="F16:G20">
      <formula1>200000</formula1>
      <formula2>5000000</formula2>
    </dataValidation>
  </dataValidations>
  <pageMargins left="0.75" right="0" top="0.5" bottom="0.25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ඉදිකිරීම්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2022-02-19T05:12:12Z</dcterms:modified>
</cp:coreProperties>
</file>